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POTOKI SKŘÍŽALA\2023\Opravy kolejí a nástupiště v dopravně Nový Jičín město\1 KONEČNÝ\"/>
    </mc:Choice>
  </mc:AlternateContent>
  <bookViews>
    <workbookView xWindow="0" yWindow="0" windowWidth="23040" windowHeight="9204" firstSheet="4" activeTab="7"/>
  </bookViews>
  <sheets>
    <sheet name="Rekapitulace stavby" sheetId="1" r:id="rId1"/>
    <sheet name="SO 01 - ST - Oprava stani..." sheetId="2" r:id="rId2"/>
    <sheet name="SO 02 - ST - Zrušení stan..." sheetId="3" r:id="rId3"/>
    <sheet name="SO 03 - ST - Oprava stani..." sheetId="4" r:id="rId4"/>
    <sheet name="SO 04-01 - Sborník UOŽI 0..." sheetId="5" r:id="rId5"/>
    <sheet name="SO 04-02 - ÚRS 2023 01" sheetId="6" r:id="rId6"/>
    <sheet name="SO 05 - SEE - Oprava osvě..." sheetId="7" r:id="rId7"/>
    <sheet name="VON - Oprava kolejí a výh..." sheetId="8" r:id="rId8"/>
  </sheets>
  <definedNames>
    <definedName name="_xlnm._FilterDatabase" localSheetId="1" hidden="1">'SO 01 - ST - Oprava stani...'!$C$118:$K$291</definedName>
    <definedName name="_xlnm._FilterDatabase" localSheetId="2" hidden="1">'SO 02 - ST - Zrušení stan...'!$C$118:$K$151</definedName>
    <definedName name="_xlnm._FilterDatabase" localSheetId="3" hidden="1">'SO 03 - ST - Oprava stani...'!$C$118:$K$228</definedName>
    <definedName name="_xlnm._FilterDatabase" localSheetId="4" hidden="1">'SO 04-01 - Sborník UOŽI 0...'!$C$122:$K$241</definedName>
    <definedName name="_xlnm._FilterDatabase" localSheetId="5" hidden="1">'SO 04-02 - ÚRS 2023 01'!$C$124:$K$153</definedName>
    <definedName name="_xlnm._FilterDatabase" localSheetId="6" hidden="1">'SO 05 - SEE - Oprava osvě...'!$C$117:$K$156</definedName>
    <definedName name="_xlnm._FilterDatabase" localSheetId="7" hidden="1">'VON - Oprava kolejí a výh...'!$C$116:$K$137</definedName>
    <definedName name="_xlnm.Print_Titles" localSheetId="0">'Rekapitulace stavby'!$92:$92</definedName>
    <definedName name="_xlnm.Print_Titles" localSheetId="1">'SO 01 - ST - Oprava stani...'!$118:$118</definedName>
    <definedName name="_xlnm.Print_Titles" localSheetId="2">'SO 02 - ST - Zrušení stan...'!$118:$118</definedName>
    <definedName name="_xlnm.Print_Titles" localSheetId="3">'SO 03 - ST - Oprava stani...'!$118:$118</definedName>
    <definedName name="_xlnm.Print_Titles" localSheetId="4">'SO 04-01 - Sborník UOŽI 0...'!$122:$122</definedName>
    <definedName name="_xlnm.Print_Titles" localSheetId="5">'SO 04-02 - ÚRS 2023 01'!$124:$124</definedName>
    <definedName name="_xlnm.Print_Titles" localSheetId="6">'SO 05 - SEE - Oprava osvě...'!$117:$117</definedName>
    <definedName name="_xlnm.Print_Titles" localSheetId="7">'VON - Oprava kolejí a výh...'!$116:$116</definedName>
    <definedName name="_xlnm.Print_Area" localSheetId="0">'Rekapitulace stavby'!$D$4:$AO$76,'Rekapitulace stavby'!$C$82:$AQ$103</definedName>
    <definedName name="_xlnm.Print_Area" localSheetId="1">'SO 01 - ST - Oprava stani...'!$C$4:$J$39,'SO 01 - ST - Oprava stani...'!$C$50:$J$76,'SO 01 - ST - Oprava stani...'!$C$82:$J$100,'SO 01 - ST - Oprava stani...'!$C$106:$K$291</definedName>
    <definedName name="_xlnm.Print_Area" localSheetId="2">'SO 02 - ST - Zrušení stan...'!$C$4:$J$39,'SO 02 - ST - Zrušení stan...'!$C$50:$J$76,'SO 02 - ST - Zrušení stan...'!$C$82:$J$100,'SO 02 - ST - Zrušení stan...'!$C$106:$K$151</definedName>
    <definedName name="_xlnm.Print_Area" localSheetId="3">'SO 03 - ST - Oprava stani...'!$C$4:$J$39,'SO 03 - ST - Oprava stani...'!$C$50:$J$76,'SO 03 - ST - Oprava stani...'!$C$82:$J$100,'SO 03 - ST - Oprava stani...'!$C$106:$K$228</definedName>
    <definedName name="_xlnm.Print_Area" localSheetId="4">'SO 04-01 - Sborník UOŽI 0...'!$C$4:$J$41,'SO 04-01 - Sborník UOŽI 0...'!$C$50:$J$76,'SO 04-01 - Sborník UOŽI 0...'!$C$82:$J$102,'SO 04-01 - Sborník UOŽI 0...'!$C$108:$K$241</definedName>
    <definedName name="_xlnm.Print_Area" localSheetId="5">'SO 04-02 - ÚRS 2023 01'!$C$4:$J$41,'SO 04-02 - ÚRS 2023 01'!$C$50:$J$76,'SO 04-02 - ÚRS 2023 01'!$C$82:$J$104,'SO 04-02 - ÚRS 2023 01'!$C$110:$K$153</definedName>
    <definedName name="_xlnm.Print_Area" localSheetId="6">'SO 05 - SEE - Oprava osvě...'!$C$4:$J$39,'SO 05 - SEE - Oprava osvě...'!$C$50:$J$76,'SO 05 - SEE - Oprava osvě...'!$C$82:$J$99,'SO 05 - SEE - Oprava osvě...'!$C$105:$K$156</definedName>
    <definedName name="_xlnm.Print_Area" localSheetId="7">'VON - Oprava kolejí a výh...'!$C$4:$J$39,'VON - Oprava kolejí a výh...'!$C$50:$J$76,'VON - Oprava kolejí a výh...'!$C$82:$J$98,'VON - Oprava kolejí a výh...'!$C$104:$K$137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2" i="1"/>
  <c r="J35" i="8"/>
  <c r="AX102" i="1" s="1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3" i="8"/>
  <c r="BH123" i="8"/>
  <c r="BG123" i="8"/>
  <c r="BF123" i="8"/>
  <c r="T123" i="8"/>
  <c r="R123" i="8"/>
  <c r="P123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F113" i="8"/>
  <c r="F111" i="8"/>
  <c r="E109" i="8"/>
  <c r="F91" i="8"/>
  <c r="F89" i="8"/>
  <c r="E87" i="8"/>
  <c r="J24" i="8"/>
  <c r="E24" i="8"/>
  <c r="J92" i="8" s="1"/>
  <c r="J23" i="8"/>
  <c r="J21" i="8"/>
  <c r="E21" i="8"/>
  <c r="J91" i="8"/>
  <c r="J20" i="8"/>
  <c r="J18" i="8"/>
  <c r="E18" i="8"/>
  <c r="F114" i="8"/>
  <c r="J17" i="8"/>
  <c r="J12" i="8"/>
  <c r="J89" i="8"/>
  <c r="E7" i="8"/>
  <c r="E107" i="8"/>
  <c r="J37" i="7"/>
  <c r="J36" i="7"/>
  <c r="AY101" i="1"/>
  <c r="J35" i="7"/>
  <c r="AX101" i="1" s="1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J115" i="7"/>
  <c r="J114" i="7"/>
  <c r="F114" i="7"/>
  <c r="F112" i="7"/>
  <c r="E110" i="7"/>
  <c r="J92" i="7"/>
  <c r="J91" i="7"/>
  <c r="F91" i="7"/>
  <c r="F89" i="7"/>
  <c r="E87" i="7"/>
  <c r="J18" i="7"/>
  <c r="E18" i="7"/>
  <c r="F115" i="7" s="1"/>
  <c r="J17" i="7"/>
  <c r="J12" i="7"/>
  <c r="J112" i="7" s="1"/>
  <c r="E7" i="7"/>
  <c r="E85" i="7"/>
  <c r="J39" i="6"/>
  <c r="J38" i="6"/>
  <c r="AY100" i="1"/>
  <c r="J37" i="6"/>
  <c r="AX100" i="1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T127" i="6"/>
  <c r="R128" i="6"/>
  <c r="R127" i="6"/>
  <c r="P128" i="6"/>
  <c r="P127" i="6"/>
  <c r="F121" i="6"/>
  <c r="F119" i="6"/>
  <c r="E117" i="6"/>
  <c r="F93" i="6"/>
  <c r="F91" i="6"/>
  <c r="E89" i="6"/>
  <c r="J26" i="6"/>
  <c r="E26" i="6"/>
  <c r="J122" i="6" s="1"/>
  <c r="J25" i="6"/>
  <c r="J23" i="6"/>
  <c r="E23" i="6"/>
  <c r="J93" i="6" s="1"/>
  <c r="J22" i="6"/>
  <c r="J20" i="6"/>
  <c r="E20" i="6"/>
  <c r="F94" i="6"/>
  <c r="J19" i="6"/>
  <c r="J14" i="6"/>
  <c r="J119" i="6" s="1"/>
  <c r="E7" i="6"/>
  <c r="E113" i="6"/>
  <c r="J39" i="5"/>
  <c r="J38" i="5"/>
  <c r="AY99" i="1" s="1"/>
  <c r="J37" i="5"/>
  <c r="AX99" i="1"/>
  <c r="BI239" i="5"/>
  <c r="BH239" i="5"/>
  <c r="BG239" i="5"/>
  <c r="BF239" i="5"/>
  <c r="T239" i="5"/>
  <c r="R239" i="5"/>
  <c r="P239" i="5"/>
  <c r="BI236" i="5"/>
  <c r="BH236" i="5"/>
  <c r="BG236" i="5"/>
  <c r="BF236" i="5"/>
  <c r="T236" i="5"/>
  <c r="R236" i="5"/>
  <c r="P236" i="5"/>
  <c r="BI232" i="5"/>
  <c r="BH232" i="5"/>
  <c r="BG232" i="5"/>
  <c r="BF232" i="5"/>
  <c r="T232" i="5"/>
  <c r="R232" i="5"/>
  <c r="P232" i="5"/>
  <c r="BI228" i="5"/>
  <c r="BH228" i="5"/>
  <c r="BG228" i="5"/>
  <c r="BF228" i="5"/>
  <c r="T228" i="5"/>
  <c r="R228" i="5"/>
  <c r="P228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199" i="5"/>
  <c r="BH199" i="5"/>
  <c r="BG199" i="5"/>
  <c r="BF199" i="5"/>
  <c r="T199" i="5"/>
  <c r="R199" i="5"/>
  <c r="P199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F119" i="5"/>
  <c r="F117" i="5"/>
  <c r="E115" i="5"/>
  <c r="F93" i="5"/>
  <c r="F91" i="5"/>
  <c r="E89" i="5"/>
  <c r="J26" i="5"/>
  <c r="E26" i="5"/>
  <c r="J120" i="5"/>
  <c r="J25" i="5"/>
  <c r="J23" i="5"/>
  <c r="E23" i="5"/>
  <c r="J119" i="5"/>
  <c r="J22" i="5"/>
  <c r="J20" i="5"/>
  <c r="E20" i="5"/>
  <c r="F120" i="5" s="1"/>
  <c r="J19" i="5"/>
  <c r="J14" i="5"/>
  <c r="J91" i="5"/>
  <c r="E7" i="5"/>
  <c r="E111" i="5"/>
  <c r="J37" i="4"/>
  <c r="J36" i="4"/>
  <c r="AY97" i="1"/>
  <c r="J35" i="4"/>
  <c r="AX97" i="1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92" i="4"/>
  <c r="J23" i="4"/>
  <c r="J21" i="4"/>
  <c r="E21" i="4"/>
  <c r="J91" i="4"/>
  <c r="J20" i="4"/>
  <c r="J18" i="4"/>
  <c r="E18" i="4"/>
  <c r="F92" i="4" s="1"/>
  <c r="J17" i="4"/>
  <c r="J12" i="4"/>
  <c r="J113" i="4" s="1"/>
  <c r="E7" i="4"/>
  <c r="E85" i="4" s="1"/>
  <c r="J37" i="3"/>
  <c r="J36" i="3"/>
  <c r="AY96" i="1"/>
  <c r="J35" i="3"/>
  <c r="AX96" i="1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91" i="3"/>
  <c r="J20" i="3"/>
  <c r="J18" i="3"/>
  <c r="E18" i="3"/>
  <c r="F92" i="3"/>
  <c r="J17" i="3"/>
  <c r="J12" i="3"/>
  <c r="J113" i="3"/>
  <c r="E7" i="3"/>
  <c r="E85" i="3"/>
  <c r="J37" i="2"/>
  <c r="J36" i="2"/>
  <c r="AY95" i="1"/>
  <c r="J35" i="2"/>
  <c r="AX95" i="1" s="1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F34" i="2" s="1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F36" i="2" s="1"/>
  <c r="BG129" i="2"/>
  <c r="F35" i="2" s="1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F37" i="2" s="1"/>
  <c r="BH125" i="2"/>
  <c r="BG125" i="2"/>
  <c r="BF125" i="2"/>
  <c r="T125" i="2"/>
  <c r="R125" i="2"/>
  <c r="P125" i="2"/>
  <c r="BI122" i="2"/>
  <c r="BH122" i="2"/>
  <c r="BG122" i="2"/>
  <c r="BF122" i="2"/>
  <c r="J34" i="2" s="1"/>
  <c r="T122" i="2"/>
  <c r="R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115" i="2"/>
  <c r="J20" i="2"/>
  <c r="J18" i="2"/>
  <c r="E18" i="2"/>
  <c r="F92" i="2" s="1"/>
  <c r="J17" i="2"/>
  <c r="J12" i="2"/>
  <c r="J89" i="2"/>
  <c r="E7" i="2"/>
  <c r="E109" i="2"/>
  <c r="L90" i="1"/>
  <c r="AM90" i="1"/>
  <c r="AM89" i="1"/>
  <c r="L89" i="1"/>
  <c r="AM87" i="1"/>
  <c r="L87" i="1"/>
  <c r="L85" i="1"/>
  <c r="L84" i="1"/>
  <c r="J193" i="2"/>
  <c r="J153" i="2"/>
  <c r="J127" i="2"/>
  <c r="J225" i="2"/>
  <c r="J206" i="2"/>
  <c r="BK140" i="2"/>
  <c r="BK127" i="2"/>
  <c r="J278" i="2"/>
  <c r="BK263" i="2"/>
  <c r="J229" i="2"/>
  <c r="J208" i="2"/>
  <c r="J253" i="2"/>
  <c r="J243" i="2"/>
  <c r="J234" i="2"/>
  <c r="J219" i="2"/>
  <c r="BK193" i="2"/>
  <c r="BK183" i="2"/>
  <c r="BK161" i="2"/>
  <c r="BK129" i="2"/>
  <c r="BK222" i="4"/>
  <c r="BK184" i="4"/>
  <c r="J132" i="4"/>
  <c r="BK196" i="4"/>
  <c r="BK177" i="4"/>
  <c r="J130" i="4"/>
  <c r="J157" i="4"/>
  <c r="J204" i="4"/>
  <c r="BK155" i="4"/>
  <c r="BK185" i="5"/>
  <c r="J174" i="5"/>
  <c r="BK222" i="5"/>
  <c r="BK174" i="5"/>
  <c r="J166" i="5"/>
  <c r="BK171" i="5"/>
  <c r="J199" i="5"/>
  <c r="J149" i="5"/>
  <c r="BK199" i="5"/>
  <c r="BK225" i="5"/>
  <c r="BK187" i="5"/>
  <c r="BK149" i="5"/>
  <c r="BK169" i="5"/>
  <c r="BK146" i="5"/>
  <c r="J149" i="6"/>
  <c r="J135" i="6"/>
  <c r="J128" i="6"/>
  <c r="J137" i="6"/>
  <c r="J153" i="7"/>
  <c r="J133" i="7"/>
  <c r="BK153" i="7"/>
  <c r="J149" i="7"/>
  <c r="BK137" i="7"/>
  <c r="J132" i="8"/>
  <c r="J134" i="8"/>
  <c r="J289" i="2"/>
  <c r="BK155" i="2"/>
  <c r="J149" i="2"/>
  <c r="J246" i="2"/>
  <c r="BK217" i="2"/>
  <c r="BK180" i="2"/>
  <c r="BK136" i="2"/>
  <c r="BK282" i="2"/>
  <c r="J266" i="2"/>
  <c r="BK227" i="2"/>
  <c r="BK202" i="2"/>
  <c r="BK149" i="2"/>
  <c r="BK251" i="2"/>
  <c r="J237" i="2"/>
  <c r="BK208" i="2"/>
  <c r="BK204" i="2"/>
  <c r="BK171" i="2"/>
  <c r="BK151" i="2"/>
  <c r="BK132" i="4"/>
  <c r="J200" i="4"/>
  <c r="J164" i="4"/>
  <c r="BK142" i="4"/>
  <c r="J206" i="4"/>
  <c r="J180" i="4"/>
  <c r="J138" i="4"/>
  <c r="J168" i="4"/>
  <c r="BK130" i="4"/>
  <c r="J142" i="4"/>
  <c r="J122" i="4"/>
  <c r="BK202" i="5"/>
  <c r="BK128" i="5"/>
  <c r="J140" i="5"/>
  <c r="BK218" i="5"/>
  <c r="J128" i="5"/>
  <c r="BK216" i="5"/>
  <c r="BK196" i="5"/>
  <c r="J228" i="5"/>
  <c r="J185" i="5"/>
  <c r="BK193" i="5"/>
  <c r="BK162" i="5"/>
  <c r="BK160" i="5"/>
  <c r="J154" i="5"/>
  <c r="BK137" i="6"/>
  <c r="J131" i="6"/>
  <c r="BK139" i="6"/>
  <c r="BK139" i="7"/>
  <c r="J135" i="7"/>
  <c r="BK147" i="7"/>
  <c r="J137" i="7"/>
  <c r="BK129" i="8"/>
  <c r="BK125" i="8"/>
  <c r="BK199" i="2"/>
  <c r="J151" i="2"/>
  <c r="J142" i="2"/>
  <c r="BK229" i="2"/>
  <c r="BK168" i="2"/>
  <c r="BK131" i="2"/>
  <c r="BK266" i="2"/>
  <c r="J263" i="2"/>
  <c r="J180" i="2"/>
  <c r="BK271" i="2"/>
  <c r="BK240" i="2"/>
  <c r="BK231" i="2"/>
  <c r="J217" i="2"/>
  <c r="J168" i="2"/>
  <c r="AS98" i="1"/>
  <c r="J199" i="2"/>
  <c r="J163" i="2"/>
  <c r="J134" i="2"/>
  <c r="BK149" i="3"/>
  <c r="BK143" i="3"/>
  <c r="BK122" i="3"/>
  <c r="J149" i="3"/>
  <c r="BK139" i="3"/>
  <c r="BK132" i="3"/>
  <c r="BK125" i="3"/>
  <c r="J122" i="3"/>
  <c r="J188" i="4"/>
  <c r="BK162" i="4"/>
  <c r="J210" i="4"/>
  <c r="BK194" i="4"/>
  <c r="BK159" i="4"/>
  <c r="J148" i="4"/>
  <c r="BK122" i="4"/>
  <c r="J186" i="4"/>
  <c r="J166" i="4"/>
  <c r="J225" i="4"/>
  <c r="BK213" i="4"/>
  <c r="BK166" i="4"/>
  <c r="BK146" i="4"/>
  <c r="BK204" i="4"/>
  <c r="BK210" i="4"/>
  <c r="BK186" i="4"/>
  <c r="BK164" i="4"/>
  <c r="BK190" i="4"/>
  <c r="BK148" i="4"/>
  <c r="BK126" i="4"/>
  <c r="BK151" i="5"/>
  <c r="J177" i="5"/>
  <c r="J239" i="5"/>
  <c r="J169" i="5"/>
  <c r="J151" i="5"/>
  <c r="BK212" i="5"/>
  <c r="BK207" i="5"/>
  <c r="J160" i="5"/>
  <c r="J207" i="5"/>
  <c r="BK228" i="5"/>
  <c r="J214" i="5"/>
  <c r="J204" i="5"/>
  <c r="BK143" i="5"/>
  <c r="BK152" i="6"/>
  <c r="J142" i="6"/>
  <c r="BK149" i="6"/>
  <c r="BK142" i="6"/>
  <c r="J133" i="6"/>
  <c r="BK145" i="7"/>
  <c r="BK127" i="7"/>
  <c r="BK151" i="7"/>
  <c r="J147" i="7"/>
  <c r="J123" i="7"/>
  <c r="J127" i="8"/>
  <c r="BK177" i="2"/>
  <c r="BK249" i="2"/>
  <c r="BK142" i="2"/>
  <c r="BK286" i="2"/>
  <c r="J260" i="2"/>
  <c r="J177" i="2"/>
  <c r="J227" i="2"/>
  <c r="J196" i="2"/>
  <c r="BK158" i="2"/>
  <c r="BK274" i="2"/>
  <c r="BK196" i="2"/>
  <c r="BK145" i="2"/>
  <c r="J146" i="3"/>
  <c r="J125" i="3"/>
  <c r="BK130" i="3"/>
  <c r="J194" i="4"/>
  <c r="J196" i="4"/>
  <c r="BK157" i="4"/>
  <c r="J151" i="4"/>
  <c r="BK198" i="4"/>
  <c r="BK128" i="4"/>
  <c r="J183" i="5"/>
  <c r="BK164" i="5"/>
  <c r="BK232" i="5"/>
  <c r="J232" i="5"/>
  <c r="J218" i="5"/>
  <c r="BK121" i="8"/>
  <c r="J187" i="2"/>
  <c r="J145" i="2"/>
  <c r="BK243" i="2"/>
  <c r="J171" i="2"/>
  <c r="J286" i="2"/>
  <c r="BK257" i="2"/>
  <c r="J271" i="2"/>
  <c r="BK234" i="2"/>
  <c r="BK206" i="2"/>
  <c r="BK163" i="2"/>
  <c r="BK122" i="2"/>
  <c r="BK253" i="2"/>
  <c r="BK165" i="2"/>
  <c r="J131" i="2"/>
  <c r="J132" i="3"/>
  <c r="J136" i="3"/>
  <c r="BK215" i="4"/>
  <c r="J213" i="4"/>
  <c r="J153" i="4"/>
  <c r="J192" i="4"/>
  <c r="J162" i="4"/>
  <c r="J128" i="4"/>
  <c r="J159" i="4"/>
  <c r="J222" i="4"/>
  <c r="BK171" i="4"/>
  <c r="J202" i="4"/>
  <c r="J212" i="5"/>
  <c r="BK166" i="5"/>
  <c r="BK158" i="5"/>
  <c r="BK126" i="5"/>
  <c r="J145" i="6"/>
  <c r="BK133" i="6"/>
  <c r="J151" i="7"/>
  <c r="BK121" i="7"/>
  <c r="J141" i="7"/>
  <c r="BK155" i="7"/>
  <c r="J125" i="7"/>
  <c r="BK141" i="7"/>
  <c r="J123" i="8"/>
  <c r="J158" i="2"/>
  <c r="BK211" i="2"/>
  <c r="J129" i="2"/>
  <c r="J257" i="2"/>
  <c r="J146" i="4"/>
  <c r="BK192" i="4"/>
  <c r="J198" i="4"/>
  <c r="J190" i="4"/>
  <c r="BK183" i="5"/>
  <c r="J222" i="5"/>
  <c r="BK214" i="5"/>
  <c r="J216" i="5"/>
  <c r="J139" i="7"/>
  <c r="BK123" i="7"/>
  <c r="BK136" i="8"/>
  <c r="J119" i="8"/>
  <c r="BK119" i="8"/>
  <c r="J282" i="2"/>
  <c r="BK219" i="2"/>
  <c r="J240" i="2"/>
  <c r="J202" i="2"/>
  <c r="J136" i="2"/>
  <c r="J255" i="2"/>
  <c r="J161" i="2"/>
  <c r="J134" i="3"/>
  <c r="J128" i="3"/>
  <c r="BK136" i="3"/>
  <c r="J171" i="4"/>
  <c r="BK202" i="4"/>
  <c r="J155" i="4"/>
  <c r="BK206" i="4"/>
  <c r="J126" i="4"/>
  <c r="BK144" i="4"/>
  <c r="BK182" i="4"/>
  <c r="J184" i="4"/>
  <c r="J164" i="5"/>
  <c r="J156" i="5"/>
  <c r="J220" i="5"/>
  <c r="J180" i="5"/>
  <c r="J158" i="5"/>
  <c r="J210" i="5"/>
  <c r="J155" i="7"/>
  <c r="BK127" i="8"/>
  <c r="BK132" i="8"/>
  <c r="J231" i="2"/>
  <c r="BK138" i="2"/>
  <c r="BK237" i="2"/>
  <c r="J214" i="2"/>
  <c r="J174" i="2"/>
  <c r="BK134" i="2"/>
  <c r="J204" i="2"/>
  <c r="BK174" i="2"/>
  <c r="J125" i="2"/>
  <c r="J139" i="3"/>
  <c r="J143" i="3"/>
  <c r="BK128" i="3"/>
  <c r="BK168" i="4"/>
  <c r="J177" i="4"/>
  <c r="J144" i="4"/>
  <c r="BK153" i="4"/>
  <c r="J182" i="4"/>
  <c r="BK124" i="4"/>
  <c r="BK138" i="4"/>
  <c r="J146" i="5"/>
  <c r="J143" i="5"/>
  <c r="J137" i="5"/>
  <c r="J121" i="7"/>
  <c r="BK134" i="8"/>
  <c r="J136" i="8"/>
  <c r="J165" i="2"/>
  <c r="BK289" i="2"/>
  <c r="BK153" i="2"/>
  <c r="J269" i="2"/>
  <c r="J211" i="2"/>
  <c r="J249" i="2"/>
  <c r="BK223" i="2"/>
  <c r="BK185" i="2"/>
  <c r="J274" i="2"/>
  <c r="J155" i="2"/>
  <c r="J140" i="4"/>
  <c r="BK137" i="5"/>
  <c r="J236" i="5"/>
  <c r="BK154" i="5"/>
  <c r="J171" i="5"/>
  <c r="J162" i="5"/>
  <c r="BK133" i="7"/>
  <c r="BK123" i="8"/>
  <c r="J129" i="8"/>
  <c r="J183" i="2"/>
  <c r="J140" i="2"/>
  <c r="J223" i="2"/>
  <c r="J147" i="2"/>
  <c r="BK278" i="2"/>
  <c r="BK260" i="2"/>
  <c r="BK214" i="2"/>
  <c r="BK246" i="2"/>
  <c r="BK221" i="2"/>
  <c r="BK187" i="2"/>
  <c r="BK180" i="4"/>
  <c r="BK239" i="5"/>
  <c r="J193" i="5"/>
  <c r="J225" i="5"/>
  <c r="J187" i="5"/>
  <c r="J126" i="5"/>
  <c r="BK140" i="5"/>
  <c r="BK204" i="5"/>
  <c r="BK177" i="5"/>
  <c r="BK220" i="5"/>
  <c r="BK145" i="6"/>
  <c r="J152" i="6"/>
  <c r="BK131" i="6"/>
  <c r="BK149" i="7"/>
  <c r="J143" i="7"/>
  <c r="BK125" i="7"/>
  <c r="BK135" i="7"/>
  <c r="BK130" i="7"/>
  <c r="J125" i="8"/>
  <c r="J121" i="8"/>
  <c r="J185" i="2"/>
  <c r="BK125" i="2"/>
  <c r="J138" i="2"/>
  <c r="BK269" i="2"/>
  <c r="J221" i="2"/>
  <c r="J251" i="2"/>
  <c r="BK225" i="2"/>
  <c r="BK190" i="2"/>
  <c r="BK147" i="2"/>
  <c r="BK255" i="2"/>
  <c r="J190" i="2"/>
  <c r="J122" i="2"/>
  <c r="J130" i="3"/>
  <c r="BK146" i="3"/>
  <c r="BK134" i="3"/>
  <c r="BK218" i="4"/>
  <c r="J215" i="4"/>
  <c r="J174" i="4"/>
  <c r="BK135" i="4"/>
  <c r="BK174" i="4"/>
  <c r="J135" i="4"/>
  <c r="J124" i="4"/>
  <c r="BK200" i="4"/>
  <c r="J218" i="4"/>
  <c r="BK140" i="4"/>
  <c r="BK188" i="4"/>
  <c r="BK225" i="4"/>
  <c r="BK151" i="4"/>
  <c r="BK236" i="5"/>
  <c r="BK180" i="5"/>
  <c r="J202" i="5"/>
  <c r="BK210" i="5"/>
  <c r="J196" i="5"/>
  <c r="BK156" i="5"/>
  <c r="J139" i="6"/>
  <c r="BK128" i="6"/>
  <c r="BK135" i="6"/>
  <c r="J130" i="7"/>
  <c r="J127" i="7"/>
  <c r="BK143" i="7"/>
  <c r="J145" i="7"/>
  <c r="P121" i="4" l="1"/>
  <c r="P120" i="4" s="1"/>
  <c r="R259" i="2"/>
  <c r="T121" i="3"/>
  <c r="T120" i="3" s="1"/>
  <c r="R125" i="5"/>
  <c r="R124" i="5"/>
  <c r="BK120" i="7"/>
  <c r="BK119" i="7" s="1"/>
  <c r="J119" i="7" s="1"/>
  <c r="J97" i="7" s="1"/>
  <c r="T121" i="2"/>
  <c r="T120" i="2"/>
  <c r="T119" i="2" s="1"/>
  <c r="P125" i="5"/>
  <c r="P124" i="5" s="1"/>
  <c r="BK141" i="6"/>
  <c r="J141" i="6" s="1"/>
  <c r="J102" i="6" s="1"/>
  <c r="T120" i="7"/>
  <c r="T119" i="7"/>
  <c r="T118" i="7" s="1"/>
  <c r="BK121" i="2"/>
  <c r="J121" i="2"/>
  <c r="J98" i="2"/>
  <c r="R121" i="4"/>
  <c r="R120" i="4" s="1"/>
  <c r="BK125" i="5"/>
  <c r="BK124" i="5" s="1"/>
  <c r="J124" i="5" s="1"/>
  <c r="J99" i="5" s="1"/>
  <c r="BK148" i="6"/>
  <c r="J148" i="6"/>
  <c r="J103" i="6"/>
  <c r="R120" i="7"/>
  <c r="R119" i="7" s="1"/>
  <c r="R118" i="7" s="1"/>
  <c r="BK259" i="2"/>
  <c r="J259" i="2"/>
  <c r="J99" i="2" s="1"/>
  <c r="BK121" i="3"/>
  <c r="BK120" i="3"/>
  <c r="J120" i="3" s="1"/>
  <c r="J97" i="3" s="1"/>
  <c r="R209" i="4"/>
  <c r="R121" i="3"/>
  <c r="R120" i="3"/>
  <c r="P209" i="4"/>
  <c r="P148" i="6"/>
  <c r="P259" i="2"/>
  <c r="P119" i="2" s="1"/>
  <c r="AU95" i="1" s="1"/>
  <c r="P224" i="5"/>
  <c r="R141" i="6"/>
  <c r="P120" i="7"/>
  <c r="P119" i="7" s="1"/>
  <c r="P118" i="7" s="1"/>
  <c r="AU101" i="1" s="1"/>
  <c r="BK142" i="3"/>
  <c r="J142" i="3"/>
  <c r="J99" i="3"/>
  <c r="BK121" i="4"/>
  <c r="J121" i="4" s="1"/>
  <c r="J98" i="4" s="1"/>
  <c r="T125" i="5"/>
  <c r="T124" i="5" s="1"/>
  <c r="T123" i="5" s="1"/>
  <c r="P141" i="6"/>
  <c r="R148" i="6"/>
  <c r="R121" i="2"/>
  <c r="R120" i="2"/>
  <c r="R119" i="2"/>
  <c r="P121" i="3"/>
  <c r="P120" i="3" s="1"/>
  <c r="T142" i="3"/>
  <c r="BK209" i="4"/>
  <c r="BK119" i="4" s="1"/>
  <c r="J119" i="4" s="1"/>
  <c r="J96" i="4" s="1"/>
  <c r="J209" i="4"/>
  <c r="J99" i="4" s="1"/>
  <c r="T224" i="5"/>
  <c r="P130" i="6"/>
  <c r="P126" i="6" s="1"/>
  <c r="P125" i="6" s="1"/>
  <c r="AU100" i="1" s="1"/>
  <c r="T141" i="6"/>
  <c r="T259" i="2"/>
  <c r="P142" i="3"/>
  <c r="T121" i="4"/>
  <c r="T120" i="4"/>
  <c r="T119" i="4"/>
  <c r="BK224" i="5"/>
  <c r="J224" i="5"/>
  <c r="J101" i="5" s="1"/>
  <c r="BK130" i="6"/>
  <c r="J130" i="6"/>
  <c r="J101" i="6"/>
  <c r="R130" i="6"/>
  <c r="R126" i="6"/>
  <c r="R125" i="6" s="1"/>
  <c r="T148" i="6"/>
  <c r="P118" i="8"/>
  <c r="P117" i="8"/>
  <c r="AU102" i="1" s="1"/>
  <c r="R118" i="8"/>
  <c r="R117" i="8" s="1"/>
  <c r="P121" i="2"/>
  <c r="P120" i="2"/>
  <c r="R142" i="3"/>
  <c r="T209" i="4"/>
  <c r="R224" i="5"/>
  <c r="T130" i="6"/>
  <c r="T126" i="6"/>
  <c r="T125" i="6" s="1"/>
  <c r="BK118" i="8"/>
  <c r="J118" i="8" s="1"/>
  <c r="J97" i="8" s="1"/>
  <c r="T118" i="8"/>
  <c r="T117" i="8"/>
  <c r="BK127" i="6"/>
  <c r="BK126" i="6" s="1"/>
  <c r="BK125" i="6" s="1"/>
  <c r="J125" i="6" s="1"/>
  <c r="J98" i="6" s="1"/>
  <c r="J127" i="6"/>
  <c r="J100" i="6" s="1"/>
  <c r="F92" i="8"/>
  <c r="J111" i="8"/>
  <c r="J113" i="8"/>
  <c r="E85" i="8"/>
  <c r="J114" i="8"/>
  <c r="BE132" i="8"/>
  <c r="BE136" i="8"/>
  <c r="BE119" i="8"/>
  <c r="BE121" i="8"/>
  <c r="BE123" i="8"/>
  <c r="BE125" i="8"/>
  <c r="BE127" i="8"/>
  <c r="BE134" i="8"/>
  <c r="BE129" i="8"/>
  <c r="J89" i="7"/>
  <c r="BE135" i="7"/>
  <c r="BE130" i="7"/>
  <c r="F92" i="7"/>
  <c r="BE125" i="7"/>
  <c r="BE123" i="7"/>
  <c r="BE145" i="7"/>
  <c r="BE149" i="7"/>
  <c r="E108" i="7"/>
  <c r="BE139" i="7"/>
  <c r="BE143" i="7"/>
  <c r="BE147" i="7"/>
  <c r="BE127" i="7"/>
  <c r="BE137" i="7"/>
  <c r="BE133" i="7"/>
  <c r="BE141" i="7"/>
  <c r="BE155" i="7"/>
  <c r="BE121" i="7"/>
  <c r="BE151" i="7"/>
  <c r="BE153" i="7"/>
  <c r="J125" i="5"/>
  <c r="J100" i="5"/>
  <c r="F122" i="6"/>
  <c r="J94" i="6"/>
  <c r="E85" i="6"/>
  <c r="J121" i="6"/>
  <c r="BE128" i="6"/>
  <c r="BE133" i="6"/>
  <c r="BE137" i="6"/>
  <c r="BE149" i="6"/>
  <c r="BE152" i="6"/>
  <c r="BE139" i="6"/>
  <c r="BE142" i="6"/>
  <c r="BE145" i="6"/>
  <c r="J91" i="6"/>
  <c r="BE131" i="6"/>
  <c r="BE135" i="6"/>
  <c r="BE128" i="5"/>
  <c r="BE162" i="5"/>
  <c r="BE171" i="5"/>
  <c r="BE196" i="5"/>
  <c r="BE210" i="5"/>
  <c r="F94" i="5"/>
  <c r="BE137" i="5"/>
  <c r="BE160" i="5"/>
  <c r="E85" i="5"/>
  <c r="J117" i="5"/>
  <c r="BE180" i="5"/>
  <c r="BE207" i="5"/>
  <c r="BE126" i="5"/>
  <c r="BE146" i="5"/>
  <c r="BE156" i="5"/>
  <c r="BE158" i="5"/>
  <c r="BE164" i="5"/>
  <c r="BE199" i="5"/>
  <c r="BE220" i="5"/>
  <c r="J93" i="5"/>
  <c r="BE140" i="5"/>
  <c r="BE169" i="5"/>
  <c r="BE214" i="5"/>
  <c r="BE222" i="5"/>
  <c r="BE149" i="5"/>
  <c r="BE166" i="5"/>
  <c r="BE187" i="5"/>
  <c r="BE212" i="5"/>
  <c r="BE225" i="5"/>
  <c r="BE143" i="5"/>
  <c r="BE185" i="5"/>
  <c r="BE202" i="5"/>
  <c r="BK120" i="4"/>
  <c r="J94" i="5"/>
  <c r="BE174" i="5"/>
  <c r="BE183" i="5"/>
  <c r="BE177" i="5"/>
  <c r="BE193" i="5"/>
  <c r="BE216" i="5"/>
  <c r="BE232" i="5"/>
  <c r="BE239" i="5"/>
  <c r="BE204" i="5"/>
  <c r="BE218" i="5"/>
  <c r="BE154" i="5"/>
  <c r="BE228" i="5"/>
  <c r="BE236" i="5"/>
  <c r="BE151" i="5"/>
  <c r="BE144" i="4"/>
  <c r="BE180" i="4"/>
  <c r="BE210" i="4"/>
  <c r="BE130" i="4"/>
  <c r="BE148" i="4"/>
  <c r="BE164" i="4"/>
  <c r="BE168" i="4"/>
  <c r="BE194" i="4"/>
  <c r="J121" i="3"/>
  <c r="J98" i="3" s="1"/>
  <c r="E109" i="4"/>
  <c r="J116" i="4"/>
  <c r="BE151" i="4"/>
  <c r="BE159" i="4"/>
  <c r="BE162" i="4"/>
  <c r="BE122" i="4"/>
  <c r="BE184" i="4"/>
  <c r="F116" i="4"/>
  <c r="BE128" i="4"/>
  <c r="BE135" i="4"/>
  <c r="BE138" i="4"/>
  <c r="BE174" i="4"/>
  <c r="BE177" i="4"/>
  <c r="BE188" i="4"/>
  <c r="BE190" i="4"/>
  <c r="BE215" i="4"/>
  <c r="BE222" i="4"/>
  <c r="BE225" i="4"/>
  <c r="BE142" i="4"/>
  <c r="BE166" i="4"/>
  <c r="BE171" i="4"/>
  <c r="BE186" i="4"/>
  <c r="BE202" i="4"/>
  <c r="BE213" i="4"/>
  <c r="BK119" i="3"/>
  <c r="J119" i="3"/>
  <c r="J96" i="3"/>
  <c r="J89" i="4"/>
  <c r="J115" i="4"/>
  <c r="BE146" i="4"/>
  <c r="BE153" i="4"/>
  <c r="BE200" i="4"/>
  <c r="BE206" i="4"/>
  <c r="BE218" i="4"/>
  <c r="BE126" i="4"/>
  <c r="BE132" i="4"/>
  <c r="BE155" i="4"/>
  <c r="BE192" i="4"/>
  <c r="BE204" i="4"/>
  <c r="BE124" i="4"/>
  <c r="BE140" i="4"/>
  <c r="BE157" i="4"/>
  <c r="BE182" i="4"/>
  <c r="BE196" i="4"/>
  <c r="BE198" i="4"/>
  <c r="BK120" i="2"/>
  <c r="J120" i="2"/>
  <c r="J97" i="2" s="1"/>
  <c r="J89" i="3"/>
  <c r="E109" i="3"/>
  <c r="BE125" i="3"/>
  <c r="J92" i="3"/>
  <c r="F116" i="3"/>
  <c r="BE122" i="3"/>
  <c r="BE130" i="3"/>
  <c r="BE139" i="3"/>
  <c r="J115" i="3"/>
  <c r="BE128" i="3"/>
  <c r="BE132" i="3"/>
  <c r="BE134" i="3"/>
  <c r="BE136" i="3"/>
  <c r="BE146" i="3"/>
  <c r="BE149" i="3"/>
  <c r="BE143" i="3"/>
  <c r="J92" i="2"/>
  <c r="J113" i="2"/>
  <c r="BE129" i="2"/>
  <c r="BE142" i="2"/>
  <c r="BE151" i="2"/>
  <c r="BE171" i="2"/>
  <c r="BE202" i="2"/>
  <c r="BE208" i="2"/>
  <c r="BE253" i="2"/>
  <c r="BE289" i="2"/>
  <c r="BA95" i="1"/>
  <c r="AW95" i="1"/>
  <c r="E85" i="2"/>
  <c r="J91" i="2"/>
  <c r="F116" i="2"/>
  <c r="BE122" i="2"/>
  <c r="BE127" i="2"/>
  <c r="BE136" i="2"/>
  <c r="BE138" i="2"/>
  <c r="BE155" i="2"/>
  <c r="BE161" i="2"/>
  <c r="BE174" i="2"/>
  <c r="BE180" i="2"/>
  <c r="BE187" i="2"/>
  <c r="BE196" i="2"/>
  <c r="BE199" i="2"/>
  <c r="BE211" i="2"/>
  <c r="BE221" i="2"/>
  <c r="BE231" i="2"/>
  <c r="BE234" i="2"/>
  <c r="BE237" i="2"/>
  <c r="BE240" i="2"/>
  <c r="BE243" i="2"/>
  <c r="BE246" i="2"/>
  <c r="BE251" i="2"/>
  <c r="BE271" i="2"/>
  <c r="BB95" i="1"/>
  <c r="BE140" i="2"/>
  <c r="BE147" i="2"/>
  <c r="BE183" i="2"/>
  <c r="BE185" i="2"/>
  <c r="BE190" i="2"/>
  <c r="BE193" i="2"/>
  <c r="BE204" i="2"/>
  <c r="BE217" i="2"/>
  <c r="BE223" i="2"/>
  <c r="BE225" i="2"/>
  <c r="BE255" i="2"/>
  <c r="BE257" i="2"/>
  <c r="BE260" i="2"/>
  <c r="BE263" i="2"/>
  <c r="BE266" i="2"/>
  <c r="BE274" i="2"/>
  <c r="BE278" i="2"/>
  <c r="BE282" i="2"/>
  <c r="BE286" i="2"/>
  <c r="BE125" i="2"/>
  <c r="BE134" i="2"/>
  <c r="BE145" i="2"/>
  <c r="BE158" i="2"/>
  <c r="BE165" i="2"/>
  <c r="BE177" i="2"/>
  <c r="BE206" i="2"/>
  <c r="BE214" i="2"/>
  <c r="BE219" i="2"/>
  <c r="BE227" i="2"/>
  <c r="BE229" i="2"/>
  <c r="BE249" i="2"/>
  <c r="BE269" i="2"/>
  <c r="BC95" i="1"/>
  <c r="BE131" i="2"/>
  <c r="BE149" i="2"/>
  <c r="BE153" i="2"/>
  <c r="BE163" i="2"/>
  <c r="BE168" i="2"/>
  <c r="BD95" i="1"/>
  <c r="F34" i="4"/>
  <c r="BA97" i="1"/>
  <c r="F37" i="8"/>
  <c r="BD102" i="1" s="1"/>
  <c r="J34" i="4"/>
  <c r="AW97" i="1"/>
  <c r="F34" i="3"/>
  <c r="BA96" i="1" s="1"/>
  <c r="F38" i="5"/>
  <c r="BC99" i="1" s="1"/>
  <c r="F34" i="8"/>
  <c r="BA102" i="1" s="1"/>
  <c r="J34" i="3"/>
  <c r="AW96" i="1"/>
  <c r="F37" i="5"/>
  <c r="BB99" i="1" s="1"/>
  <c r="F37" i="4"/>
  <c r="BD97" i="1"/>
  <c r="F36" i="3"/>
  <c r="BC96" i="1" s="1"/>
  <c r="J36" i="5"/>
  <c r="AW99" i="1" s="1"/>
  <c r="F37" i="6"/>
  <c r="BB100" i="1" s="1"/>
  <c r="F37" i="7"/>
  <c r="BD101" i="1"/>
  <c r="F36" i="8"/>
  <c r="BC102" i="1" s="1"/>
  <c r="F37" i="3"/>
  <c r="BD96" i="1"/>
  <c r="F36" i="5"/>
  <c r="BA99" i="1" s="1"/>
  <c r="F36" i="6"/>
  <c r="BA100" i="1" s="1"/>
  <c r="F35" i="7"/>
  <c r="BB101" i="1" s="1"/>
  <c r="J34" i="7"/>
  <c r="AW101" i="1"/>
  <c r="F35" i="8"/>
  <c r="BB102" i="1" s="1"/>
  <c r="F36" i="4"/>
  <c r="BC97" i="1"/>
  <c r="F35" i="4"/>
  <c r="BB97" i="1" s="1"/>
  <c r="AS94" i="1"/>
  <c r="F39" i="5"/>
  <c r="BD99" i="1" s="1"/>
  <c r="F39" i="6"/>
  <c r="BD100" i="1"/>
  <c r="F38" i="6"/>
  <c r="BC100" i="1"/>
  <c r="F34" i="7"/>
  <c r="BA101" i="1"/>
  <c r="J34" i="8"/>
  <c r="AW102" i="1"/>
  <c r="F35" i="3"/>
  <c r="BB96" i="1"/>
  <c r="J36" i="6"/>
  <c r="AW100" i="1" s="1"/>
  <c r="F36" i="7"/>
  <c r="BC101" i="1"/>
  <c r="J120" i="7" l="1"/>
  <c r="J98" i="7" s="1"/>
  <c r="BK123" i="5"/>
  <c r="J123" i="5" s="1"/>
  <c r="J32" i="5" s="1"/>
  <c r="AG99" i="1" s="1"/>
  <c r="P119" i="3"/>
  <c r="AU96" i="1"/>
  <c r="P123" i="5"/>
  <c r="AU99" i="1" s="1"/>
  <c r="AU98" i="1" s="1"/>
  <c r="R119" i="3"/>
  <c r="R119" i="4"/>
  <c r="R123" i="5"/>
  <c r="T119" i="3"/>
  <c r="P119" i="4"/>
  <c r="AU97" i="1" s="1"/>
  <c r="BK117" i="8"/>
  <c r="J117" i="8" s="1"/>
  <c r="J96" i="8" s="1"/>
  <c r="BK118" i="7"/>
  <c r="J118" i="7"/>
  <c r="J96" i="7" s="1"/>
  <c r="J126" i="6"/>
  <c r="J99" i="6"/>
  <c r="J120" i="4"/>
  <c r="J97" i="4"/>
  <c r="BK119" i="2"/>
  <c r="J119" i="2" s="1"/>
  <c r="J96" i="2" s="1"/>
  <c r="J33" i="2"/>
  <c r="AV95" i="1"/>
  <c r="AT95" i="1" s="1"/>
  <c r="J35" i="5"/>
  <c r="AV99" i="1" s="1"/>
  <c r="AT99" i="1" s="1"/>
  <c r="F33" i="3"/>
  <c r="AZ96" i="1"/>
  <c r="F35" i="6"/>
  <c r="AZ100" i="1"/>
  <c r="J33" i="8"/>
  <c r="AV102" i="1"/>
  <c r="AT102" i="1" s="1"/>
  <c r="F33" i="2"/>
  <c r="AZ95" i="1" s="1"/>
  <c r="J30" i="3"/>
  <c r="AG96" i="1"/>
  <c r="J30" i="4"/>
  <c r="AG97" i="1" s="1"/>
  <c r="F35" i="5"/>
  <c r="AZ99" i="1" s="1"/>
  <c r="J33" i="4"/>
  <c r="AV97" i="1"/>
  <c r="AT97" i="1"/>
  <c r="F33" i="8"/>
  <c r="AZ102" i="1" s="1"/>
  <c r="J33" i="3"/>
  <c r="AV96" i="1" s="1"/>
  <c r="AT96" i="1" s="1"/>
  <c r="BA98" i="1"/>
  <c r="AW98" i="1" s="1"/>
  <c r="J35" i="6"/>
  <c r="AV100" i="1" s="1"/>
  <c r="AT100" i="1" s="1"/>
  <c r="F33" i="4"/>
  <c r="AZ97" i="1"/>
  <c r="BD98" i="1"/>
  <c r="BC98" i="1"/>
  <c r="AY98" i="1"/>
  <c r="J33" i="7"/>
  <c r="AV101" i="1" s="1"/>
  <c r="AT101" i="1" s="1"/>
  <c r="BB98" i="1"/>
  <c r="AX98" i="1"/>
  <c r="F33" i="7"/>
  <c r="AZ101" i="1"/>
  <c r="J32" i="6"/>
  <c r="AG100" i="1"/>
  <c r="AG98" i="1" l="1"/>
  <c r="AN99" i="1"/>
  <c r="J98" i="5"/>
  <c r="AN100" i="1"/>
  <c r="J41" i="6"/>
  <c r="AN97" i="1"/>
  <c r="J41" i="5"/>
  <c r="AN96" i="1"/>
  <c r="J39" i="4"/>
  <c r="J39" i="3"/>
  <c r="J30" i="8"/>
  <c r="AG102" i="1"/>
  <c r="J30" i="2"/>
  <c r="AG95" i="1"/>
  <c r="BB94" i="1"/>
  <c r="W31" i="1" s="1"/>
  <c r="AU94" i="1"/>
  <c r="BD94" i="1"/>
  <c r="W33" i="1"/>
  <c r="J30" i="7"/>
  <c r="AG101" i="1"/>
  <c r="AN101" i="1"/>
  <c r="AZ98" i="1"/>
  <c r="AV98" i="1"/>
  <c r="AT98" i="1" s="1"/>
  <c r="AN98" i="1" s="1"/>
  <c r="BA94" i="1"/>
  <c r="W30" i="1" s="1"/>
  <c r="BC94" i="1"/>
  <c r="W32" i="1"/>
  <c r="J39" i="8" l="1"/>
  <c r="J39" i="7"/>
  <c r="J39" i="2"/>
  <c r="AN95" i="1"/>
  <c r="AN102" i="1"/>
  <c r="AZ94" i="1"/>
  <c r="W29" i="1" s="1"/>
  <c r="AG94" i="1"/>
  <c r="AK26" i="1" s="1"/>
  <c r="AX94" i="1"/>
  <c r="AY94" i="1"/>
  <c r="AW94" i="1"/>
  <c r="AK30" i="1" s="1"/>
  <c r="AV94" i="1" l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<sst xmlns="http://schemas.openxmlformats.org/spreadsheetml/2006/main" count="5702" uniqueCount="927">
  <si>
    <t>Export Komplet</t>
  </si>
  <si>
    <t/>
  </si>
  <si>
    <t>2.0</t>
  </si>
  <si>
    <t>ZAMOK</t>
  </si>
  <si>
    <t>False</t>
  </si>
  <si>
    <t>{60076c12-f5d3-4194-8a02-891a501e2673}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</si>
  <si>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</si>
  <si>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</si>
  <si>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</si>
  <si>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</si>
  <si>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</si>
  <si>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</si>
  <si>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</si>
  <si>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</si>
  <si>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635190048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</si>
  <si>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</si>
  <si>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</si>
  <si>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kolejí a výhybek v dopravně Nový Jičín město</t>
  </si>
  <si>
    <t>KSO:</t>
  </si>
  <si>
    <t>CC-CZ:</t>
  </si>
  <si>
    <t>Místo:</t>
  </si>
  <si>
    <t>PS Suchdol n. O.</t>
  </si>
  <si>
    <t>Datum:</t>
  </si>
  <si>
    <t>12. 6. 2023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</si>
  <si>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</si>
  <si>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</si>
  <si>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</si>
  <si>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</si>
  <si>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</si>
  <si>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</si>
  <si>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</si>
  <si>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</si>
  <si>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</si>
  <si>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</si>
  <si>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</si>
  <si>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</si>
  <si>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</si>
  <si>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</si>
  <si>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</si>
  <si>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</si>
  <si>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</si>
  <si>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</si>
  <si>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</si>
  <si>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</si>
  <si>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</si>
  <si>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</si>
  <si>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</si>
  <si>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</si>
  <si>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</si>
  <si>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</si>
  <si>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</si>
  <si>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</si>
  <si>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</si>
  <si>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</si>
  <si>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</si>
  <si>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</si>
  <si>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</si>
  <si>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</si>
  <si>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</si>
  <si>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</si>
  <si>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</si>
  <si>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</si>
  <si>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</si>
  <si>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</si>
  <si>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</si>
  <si>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</si>
  <si>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</si>
  <si>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</si>
  <si>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</si>
  <si>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</si>
  <si>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</si>
  <si>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</si>
  <si>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</si>
  <si>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</si>
  <si>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</si>
  <si>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</si>
  <si>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</si>
  <si>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</si>
  <si>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</si>
  <si>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</si>
  <si>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</si>
  <si>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</si>
  <si>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01 - ST</t>
  </si>
  <si>
    <t>Oprava staniční koleje č. 1</t>
  </si>
  <si>
    <t>STA</t>
  </si>
  <si>
    <t>1</t>
  </si>
  <si>
    <t>{d7cb0df4-308b-48cf-8cff-fe7a735e99f7}</t>
  </si>
  <si>
    <t>2</t>
  </si>
  <si>
    <t>SO 02 - ST</t>
  </si>
  <si>
    <t>Zrušení staniční koleje č. 2</t>
  </si>
  <si>
    <t>{e287e177-5d4c-4dbe-8215-cbee957af1db}</t>
  </si>
  <si>
    <t>SO 03 - ST</t>
  </si>
  <si>
    <t>Oprava staniční koleje č. 1a</t>
  </si>
  <si>
    <t>{a295a208-0b81-4fdb-a7a8-20d5b7306fbe}</t>
  </si>
  <si>
    <t>SO 04 - ST</t>
  </si>
  <si>
    <t>Oprava nástupiště u staniční koleje č. 1</t>
  </si>
  <si>
    <t>{4186e850-27c6-4cad-8138-7494e65ba9b7}</t>
  </si>
  <si>
    <t>SO 04-01</t>
  </si>
  <si>
    <t>Sborník UOŽI 01 2023</t>
  </si>
  <si>
    <t>Soupis</t>
  </si>
  <si>
    <t>{8a29d355-241f-472b-a157-01d449efc6a2}</t>
  </si>
  <si>
    <t>SO 04-02</t>
  </si>
  <si>
    <t>ÚRS 2023 01</t>
  </si>
  <si>
    <t>{c10f6539-8019-40d9-941f-533b8513ec2c}</t>
  </si>
  <si>
    <t>SO 05 - SEE</t>
  </si>
  <si>
    <t>Oprava osvětlení</t>
  </si>
  <si>
    <t>{75444c95-d166-4498-8bd2-989e6a18a2ef}</t>
  </si>
  <si>
    <t>VON</t>
  </si>
  <si>
    <t>{90109cf0-5d38-48dd-a292-629ffe793759}</t>
  </si>
  <si>
    <t>KRYCÍ LIST SOUPISU PRACÍ</t>
  </si>
  <si>
    <t>Objekt:</t>
  </si>
  <si>
    <t>SO 01 - ST - Oprava staniční koleje č.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</si>
  <si>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</si>
  <si>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</si>
  <si>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</si>
  <si>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</si>
  <si>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</si>
  <si>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</si>
  <si>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</si>
  <si>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</si>
  <si>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</si>
  <si>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</si>
  <si>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</si>
  <si>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</si>
  <si>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</si>
  <si>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</si>
  <si>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</si>
  <si>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</si>
  <si>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</si>
  <si>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</si>
  <si>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</si>
  <si>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</si>
  <si>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</si>
  <si>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</si>
  <si>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</si>
  <si>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</si>
  <si>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</si>
  <si>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</si>
  <si>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</si>
  <si>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5908005425</t>
  </si>
  <si>
    <t>Oprava kolejnicového styku demontáž spojek tvar S49, T, A</t>
  </si>
  <si>
    <t>styk</t>
  </si>
  <si>
    <t>4</t>
  </si>
  <si>
    <t>2096719386</t>
  </si>
  <si>
    <t>PP</t>
  </si>
  <si>
    <t>Oprava kolejnicového styku demontáž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</si>
  <si>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VV</t>
  </si>
  <si>
    <t>14+12</t>
  </si>
  <si>
    <t>5999010010</t>
  </si>
  <si>
    <t>Vyjmutí a snesení konstrukcí nebo dílů hmotnosti do 10 t</t>
  </si>
  <si>
    <t>t</t>
  </si>
  <si>
    <t>-1068453036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</si>
  <si>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</si>
  <si>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3</t>
  </si>
  <si>
    <t>5906140035</t>
  </si>
  <si>
    <t>Demontáž kolejového roštu koleje v ose koleje pražce dřevěné, tvar S49, T, 49E1</t>
  </si>
  <si>
    <t>km</t>
  </si>
  <si>
    <t>-1250416356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</si>
  <si>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</si>
  <si>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</si>
  <si>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</si>
  <si>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371073197</t>
  </si>
  <si>
    <t>Demontáž kolejového roštu koleje v ose koleje pražce betonové,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</si>
  <si>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5905055010</t>
  </si>
  <si>
    <t>Odstranění stávajícího kolejového lože odtěžením v koleji</t>
  </si>
  <si>
    <t>m3</t>
  </si>
  <si>
    <t>338357480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</si>
  <si>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</si>
  <si>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71,00*1,039+99*0,916</t>
  </si>
  <si>
    <t>6</t>
  </si>
  <si>
    <t>5906010050</t>
  </si>
  <si>
    <t>Ruční výměna pražce v KL zapuštěném pražec dřevěný výhybkový délky přes 4 do 5 m</t>
  </si>
  <si>
    <t>kus</t>
  </si>
  <si>
    <t>-1965636507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</si>
  <si>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</si>
  <si>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</t>
  </si>
  <si>
    <t>5906010040</t>
  </si>
  <si>
    <t>Ruční výměna pražce v KL zapuštěném pražec dřevěný výhybkový délky přes 3 do 4 m</t>
  </si>
  <si>
    <t>837537634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</si>
  <si>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</si>
  <si>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</t>
  </si>
  <si>
    <t>5906010010</t>
  </si>
  <si>
    <t>Ruční výměna pražce v KL zapuštěném pražec dřevěný příčný nevystrojený</t>
  </si>
  <si>
    <t>-295315221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</si>
  <si>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</si>
  <si>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</t>
  </si>
  <si>
    <t>5908050010</t>
  </si>
  <si>
    <t>Výměna upevnění podkladnicového komplety a pryžová podložka</t>
  </si>
  <si>
    <t>úl.pl.</t>
  </si>
  <si>
    <t>2089383708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</si>
  <si>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</si>
  <si>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10</t>
  </si>
  <si>
    <t>5905060010</t>
  </si>
  <si>
    <t>Zřízení nového kolejového lože v koleji</t>
  </si>
  <si>
    <t>569015746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</si>
  <si>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</si>
  <si>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12,00*1,039+158*0,916</t>
  </si>
  <si>
    <t>11</t>
  </si>
  <si>
    <t>5907015466</t>
  </si>
  <si>
    <t>Ojedinělá výměna kolejnic současně s výměnou pryžové podložky, tvar S49, T, 49E1</t>
  </si>
  <si>
    <t>m</t>
  </si>
  <si>
    <t>-93208845</t>
  </si>
  <si>
    <t>Ojedinělá výměna kolejnic současně s výměnou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</si>
  <si>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</t>
  </si>
  <si>
    <t>5906120010</t>
  </si>
  <si>
    <t>Zkrácení dřevěného pražce odřezáním</t>
  </si>
  <si>
    <t>-336490640</t>
  </si>
  <si>
    <t>Zkrácení dřevěného pražce odřezáním. Poznámka: 1. V cenách jsou započteny náklady na odstranění mřížky, zkrácení, ošetření čela pražce impregnačním prostředkem a osazení mřížky</t>
  </si>
  <si>
    <t>13</t>
  </si>
  <si>
    <t>5906130035</t>
  </si>
  <si>
    <t>Montáž kolejového roštu v ose koleje pražce dřevěné nevystrojené, tvar S49, 49E1</t>
  </si>
  <si>
    <t>1808027581</t>
  </si>
  <si>
    <t>Montáž kolejového roštu v ose koleje pražce dřevěné nevystrojené, tvar S49, 49E1. Poznámka: 1. V cenách jsou započteny náklady na manipulaci a montáž KR, u pražců dřevěných nevystrojených i na vrtání pražců. 2. V cenách nejsou obsaženy náklady na dodávku materiálu.</t>
  </si>
  <si>
    <t>14</t>
  </si>
  <si>
    <t>5906130345</t>
  </si>
  <si>
    <t>Montáž kolejového roštu v ose koleje pražce betonové vystrojené, tvar S49, 49E1</t>
  </si>
  <si>
    <t>-1276173377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</si>
  <si>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</si>
  <si>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5910020030</t>
  </si>
  <si>
    <t>Svařování kolejnic termitem plný předehřev standardní spára svar sériový tv. S49</t>
  </si>
  <si>
    <t>svar</t>
  </si>
  <si>
    <t>-1651106547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</si>
  <si>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</si>
  <si>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</t>
  </si>
  <si>
    <t>5910040015</t>
  </si>
  <si>
    <t>Umožnění volné dilatace kolejnice demontáž upevňovadel bez osazení kluzných podložek</t>
  </si>
  <si>
    <t>-1050864768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</si>
  <si>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</si>
  <si>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174,00*2</t>
  </si>
  <si>
    <t>17</t>
  </si>
  <si>
    <t>5910040115</t>
  </si>
  <si>
    <t>Umožnění volné dilatace kolejnice montáž upevňovadel bez odstranění kluzných podložek</t>
  </si>
  <si>
    <t>1451506120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</si>
  <si>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</si>
  <si>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</t>
  </si>
  <si>
    <t>5910035030</t>
  </si>
  <si>
    <t>Dosažení dovolené upínací teploty v BK prodloužením kolejnicového pásu v koleji tv. S49</t>
  </si>
  <si>
    <t>2080896165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</si>
  <si>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</si>
  <si>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19</t>
  </si>
  <si>
    <t>5908010135</t>
  </si>
  <si>
    <t>Zřízení kolejnicového styku s rozřezem a vrtáním - 4 otvory tvar S49, T</t>
  </si>
  <si>
    <t>1716162906</t>
  </si>
  <si>
    <t>Zřízení kolejnicového styku s rozřezem a vrtáním - 4 otvory tvar S49, T.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</si>
  <si>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</t>
  </si>
  <si>
    <t>5909032020</t>
  </si>
  <si>
    <t>Přesná úprava GPK koleje směrové a výškové uspořádání pražce betonové</t>
  </si>
  <si>
    <t>-1778311931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</si>
  <si>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</si>
  <si>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0,158+0,047</t>
  </si>
  <si>
    <t>5909032010</t>
  </si>
  <si>
    <t>Přesná úprava GPK koleje směrové a výškové uspořádání pražce dřevěné nebo ocelové</t>
  </si>
  <si>
    <t>1931247488</t>
  </si>
  <si>
    <t>Přesná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</si>
  <si>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0,012+0,025</t>
  </si>
  <si>
    <t>22</t>
  </si>
  <si>
    <t>5909042010</t>
  </si>
  <si>
    <t>Přesná úprava GPK výhybky směrové a výškové uspořádání pražce dřevěné nebo ocelové</t>
  </si>
  <si>
    <t>-1092389784</t>
  </si>
  <si>
    <t>Přesná úprava GPK výhybky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</si>
  <si>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49,85+49,85</t>
  </si>
  <si>
    <t>23</t>
  </si>
  <si>
    <t>5909030020</t>
  </si>
  <si>
    <t>Následná úprava GPK koleje směrové a výškové uspořádání pražce betonové</t>
  </si>
  <si>
    <t>-350075105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</si>
  <si>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</si>
  <si>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24</t>
  </si>
  <si>
    <t>5909030010</t>
  </si>
  <si>
    <t>Následná úprava GPK koleje směrové a výškové uspořádání pražce dřevěné nebo ocelové</t>
  </si>
  <si>
    <t>-961553705</t>
  </si>
  <si>
    <t>Následná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</si>
  <si>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25</t>
  </si>
  <si>
    <t>5909040010</t>
  </si>
  <si>
    <t>Následná úprava GPK výhybky směrové a výškové uspořádání pražce dřevěné nebo ocelové</t>
  </si>
  <si>
    <t>-672841417</t>
  </si>
  <si>
    <t>Následná úprava GPK výhybky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</si>
  <si>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26</t>
  </si>
  <si>
    <t>5905105030</t>
  </si>
  <si>
    <t>Doplnění KL kamenivem souvisle strojně v koleji</t>
  </si>
  <si>
    <t>1916600314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</si>
  <si>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</si>
  <si>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27</t>
  </si>
  <si>
    <t>5905105040</t>
  </si>
  <si>
    <t>Doplnění KL kamenivem souvisle strojně ve výhybce</t>
  </si>
  <si>
    <t>-1669292842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</si>
  <si>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</si>
  <si>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28</t>
  </si>
  <si>
    <t>5913035110</t>
  </si>
  <si>
    <t>Demontáž celopryžové přejezdové konstrukce málo zatížené ve výhybce část vnější a vnitřní bez závěrných zídek</t>
  </si>
  <si>
    <t>m2</t>
  </si>
  <si>
    <t>1650322631</t>
  </si>
  <si>
    <t>Demontáž celopryžové přejezdové konstrukce málo zatížené ve výhybce část vnější a vnitřní bez závěrných zídek. Poznámka: 1. V cenách jsou započteny náklady na demontáž konstrukce, naložení na dopravní prostředek.</t>
  </si>
  <si>
    <t>(2,70*3,80)*2</t>
  </si>
  <si>
    <t>29</t>
  </si>
  <si>
    <t>5913040110</t>
  </si>
  <si>
    <t>Montáž celopryžové přejezdové konstrukce málo zatížené ve výhybce část vnější a vnitřní bez závěrných zídek</t>
  </si>
  <si>
    <t>1218192385</t>
  </si>
  <si>
    <t>Montáž celopryžové přejezdové konstrukce málo zatížené ve výhybce část vnější a vnitřní bez závěrných zídek. Poznámka: 1. V cenách jsou započteny náklady na montáž konstrukce. 2. V cenách nejsou obsaženy náklady na dodávku materiálu.</t>
  </si>
  <si>
    <t>30</t>
  </si>
  <si>
    <t>5915010020</t>
  </si>
  <si>
    <t>Těžení zeminy nebo horniny železničního spodku třídy těžitelnosti I skupiny 2</t>
  </si>
  <si>
    <t>335306282</t>
  </si>
  <si>
    <t>Těžení zeminy nebo horniny železničního spodku třídy těžitelnosti I skupiny 2. Poznámka: 1. V cenách jsou započteny náklady na těžení a uložení výzisku na terén nebo naložení na dopravní prostředek a uložení na úložišti.</t>
  </si>
  <si>
    <t>176,00*2,00*0,05</t>
  </si>
  <si>
    <t>31</t>
  </si>
  <si>
    <t>5905025110</t>
  </si>
  <si>
    <t>Doplnění stezky štěrkodrtí souvislé</t>
  </si>
  <si>
    <t>-1960628809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</si>
  <si>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</si>
  <si>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176,00*2,00*0,05+60,00*1,00*0,05+88,00*1,00*0,05</t>
  </si>
  <si>
    <t>32</t>
  </si>
  <si>
    <t>5905023020</t>
  </si>
  <si>
    <t>Úprava povrchu stezky rozprostřením štěrkodrtě přes 3 do 5 cm</t>
  </si>
  <si>
    <t>131217630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</si>
  <si>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</si>
  <si>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176,00*2,00+60,00*1,00+88,00*1,00</t>
  </si>
  <si>
    <t>33</t>
  </si>
  <si>
    <t>5912030080</t>
  </si>
  <si>
    <t>Demontáž návěstidla včetně sloupku a patky výstražného kolíku</t>
  </si>
  <si>
    <t>1235483383</t>
  </si>
  <si>
    <t>Demontáž návěstidla včetně sloupku a patky výstražného kolíku. Poznámka: 1. V cenách jsou započteny náklady na demontáž návěstidla, sloupku a patky, zához, úpravu terénu a naložení na dopravní prostředek.</t>
  </si>
  <si>
    <t>34</t>
  </si>
  <si>
    <t>5912045080</t>
  </si>
  <si>
    <t>Montáž návěstidla včetně sloupku a patky výstražného kolíku</t>
  </si>
  <si>
    <t>-435988646</t>
  </si>
  <si>
    <t>Montáž návěstidla včetně sloupku a patky výstražného kolíku. Poznámka: 1. V cenách jsou započteny náklady na zemní práce, montáž patky, sloupku a návěstidla, úpravu a rozprostření zeminy na terén. 2. V cenách nejsou obsaženy náklady na dodávku materiálu.</t>
  </si>
  <si>
    <t>35</t>
  </si>
  <si>
    <t>5911655040</t>
  </si>
  <si>
    <t>Demontáž jednoduché výhybky na úložišti dřevěné pražce soustavy S49</t>
  </si>
  <si>
    <t>1805014109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</si>
  <si>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</si>
  <si>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36</t>
  </si>
  <si>
    <t>M</t>
  </si>
  <si>
    <t>5955101005</t>
  </si>
  <si>
    <t>Kamenivo drcené štěrk frakce 31,5/63 třídy min. BII</t>
  </si>
  <si>
    <t>128</t>
  </si>
  <si>
    <t>1953488619</t>
  </si>
  <si>
    <t>157,196*1,70+35,000*1,70</t>
  </si>
  <si>
    <t>37</t>
  </si>
  <si>
    <t>5955101030</t>
  </si>
  <si>
    <t>Kamenivo drcené drť frakce 8/16</t>
  </si>
  <si>
    <t>1704756249</t>
  </si>
  <si>
    <t>7,400*1,60</t>
  </si>
  <si>
    <t>38</t>
  </si>
  <si>
    <t>5956101005</t>
  </si>
  <si>
    <t>Pražec dřevěný příčný nevystrojený dub 2600x260x150 mm</t>
  </si>
  <si>
    <t>152343242</t>
  </si>
  <si>
    <t>14+20</t>
  </si>
  <si>
    <t>39</t>
  </si>
  <si>
    <t>5956122055</t>
  </si>
  <si>
    <t>Pražec dřevěný výhybkový dub skupina 4 3300x260x150</t>
  </si>
  <si>
    <t>2017177746</t>
  </si>
  <si>
    <t>40</t>
  </si>
  <si>
    <t>5956122105</t>
  </si>
  <si>
    <t>Pražec dřevěný výhybkový dub skupina 4 4300x260x150</t>
  </si>
  <si>
    <t>839086333</t>
  </si>
  <si>
    <t>41</t>
  </si>
  <si>
    <t>5956122120</t>
  </si>
  <si>
    <t>Pražec dřevěný výhybkový dub skupina 4 4600x260x150</t>
  </si>
  <si>
    <t>-369636979</t>
  </si>
  <si>
    <t>42</t>
  </si>
  <si>
    <t>5956122125</t>
  </si>
  <si>
    <t>Pražec dřevěný výhybkový dub skupina 4 4700x260x150</t>
  </si>
  <si>
    <t>-769577217</t>
  </si>
  <si>
    <t>43</t>
  </si>
  <si>
    <t>5958140000</t>
  </si>
  <si>
    <t>Podkladnice žebrová tv. S4</t>
  </si>
  <si>
    <t>1693774910</t>
  </si>
  <si>
    <t>44</t>
  </si>
  <si>
    <t>5958140000.</t>
  </si>
  <si>
    <t>Podkladnice žebrová tv. S4 přechodová 1:40</t>
  </si>
  <si>
    <t>-1407984212</t>
  </si>
  <si>
    <t>45</t>
  </si>
  <si>
    <t>5958140005</t>
  </si>
  <si>
    <t>Podkladnice žebrová tv. S4pl</t>
  </si>
  <si>
    <t>-1717792444</t>
  </si>
  <si>
    <t>46</t>
  </si>
  <si>
    <t>5958134075</t>
  </si>
  <si>
    <t>Součásti upevňovací vrtule R1(145)</t>
  </si>
  <si>
    <t>928076050</t>
  </si>
  <si>
    <t>112+160</t>
  </si>
  <si>
    <t>47</t>
  </si>
  <si>
    <t>5958134080</t>
  </si>
  <si>
    <t>Součásti upevňovací vrtule R2 (160)</t>
  </si>
  <si>
    <t>-793864572</t>
  </si>
  <si>
    <t>32+48</t>
  </si>
  <si>
    <t>48</t>
  </si>
  <si>
    <t>5958134040</t>
  </si>
  <si>
    <t>Součásti upevňovací kroužek pružný dvojitý Fe 6</t>
  </si>
  <si>
    <t>1313462610</t>
  </si>
  <si>
    <t>32+112+160+48+16</t>
  </si>
  <si>
    <t>49</t>
  </si>
  <si>
    <t>5958158005</t>
  </si>
  <si>
    <t>Podložka pryžová pod patu kolejnice S49 183/126/6</t>
  </si>
  <si>
    <t>1204109986</t>
  </si>
  <si>
    <t>118+28+40+480+20</t>
  </si>
  <si>
    <t>50</t>
  </si>
  <si>
    <t>5958158070</t>
  </si>
  <si>
    <t>Podložka polyetylenová pod podkladnici 380/160/2 (S4, R4)</t>
  </si>
  <si>
    <t>123371235</t>
  </si>
  <si>
    <t>28+40+12</t>
  </si>
  <si>
    <t>51</t>
  </si>
  <si>
    <t>5958128010</t>
  </si>
  <si>
    <t>Komplety ŽS 4 (šroub RS 1, matice M 24, podložka Fe6, svěrka ŽS4)</t>
  </si>
  <si>
    <t>-1226517250</t>
  </si>
  <si>
    <t>236+56+80+960+40</t>
  </si>
  <si>
    <t>52</t>
  </si>
  <si>
    <t>5958101000</t>
  </si>
  <si>
    <t>Součásti spojovací kolejnicové spojky tv. T4 730 mm</t>
  </si>
  <si>
    <t>1800406425</t>
  </si>
  <si>
    <t>53</t>
  </si>
  <si>
    <t>5958107000</t>
  </si>
  <si>
    <t>Šroub spojkový M24 x 120 mm</t>
  </si>
  <si>
    <t>-496488825</t>
  </si>
  <si>
    <t>54</t>
  </si>
  <si>
    <t>5958116000</t>
  </si>
  <si>
    <t>Matice M24</t>
  </si>
  <si>
    <t>1212851971</t>
  </si>
  <si>
    <t>55</t>
  </si>
  <si>
    <t>5956131005</t>
  </si>
  <si>
    <t>Vystrojení pražce dřevěného protištěpná destička pro pražec (105x210)</t>
  </si>
  <si>
    <t>1258650459</t>
  </si>
  <si>
    <t>56</t>
  </si>
  <si>
    <t>5964161010</t>
  </si>
  <si>
    <t>Beton lehce zhutnitelný C 20/25;X0 F5 2 285 2 765</t>
  </si>
  <si>
    <t>-1002249053</t>
  </si>
  <si>
    <t>OST</t>
  </si>
  <si>
    <t>Ostatní</t>
  </si>
  <si>
    <t>57</t>
  </si>
  <si>
    <t>9902100100</t>
  </si>
  <si>
    <t>Doprava obousměrná mechanizací o nosnosti přes 3,5 t sypanin (kameniva, písku, suti, dlažebních kostek, atd.) do 10 km</t>
  </si>
  <si>
    <t>262144</t>
  </si>
  <si>
    <t>-854977049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</si>
  <si>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</si>
  <si>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8,810" výhybka JS49 1:7,5-190 - užitá</t>
  </si>
  <si>
    <t>58</t>
  </si>
  <si>
    <t>9909000110</t>
  </si>
  <si>
    <t>Poplatek za uložení výzisku ze štěrkového lože nekontaminovaného</t>
  </si>
  <si>
    <t>1940380785</t>
  </si>
  <si>
    <t>Poplatek za uložení výzisku ze štěrkového lože nekontaminovaného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</si>
  <si>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164,453*1,80</t>
  </si>
  <si>
    <t>59</t>
  </si>
  <si>
    <t>9909000100</t>
  </si>
  <si>
    <t>Poplatek za uložení suti nebo hmot na oficiální skládku</t>
  </si>
  <si>
    <t>-32224140</t>
  </si>
  <si>
    <t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</si>
  <si>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17,600*2,00" zemina</t>
  </si>
  <si>
    <t>60</t>
  </si>
  <si>
    <t>9909000400</t>
  </si>
  <si>
    <t>Poplatek za likvidaci plastových součástí</t>
  </si>
  <si>
    <t>-436993337</t>
  </si>
  <si>
    <t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</si>
  <si>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61</t>
  </si>
  <si>
    <t>9902100300</t>
  </si>
  <si>
    <t>Doprava obousměrná mechanizací o nosnosti přes 3,5 t sypanin (kameniva, písku, suti, dlažebních kostek, atd.) do 30 km</t>
  </si>
  <si>
    <t>1239053795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</si>
  <si>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</si>
  <si>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296,015+35,200+0,137" štěrkové lože, zemina, pryž. a PE podložky - odpad</t>
  </si>
  <si>
    <t>62</t>
  </si>
  <si>
    <t>9902300300</t>
  </si>
  <si>
    <t>Doprava jednosměrná mechanizací o nosnosti přes 3,5 t sypanin (kameniva, písku, suti, dlažebních kostek, atd.) do 30 km</t>
  </si>
  <si>
    <t>-658911877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</si>
  <si>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</si>
  <si>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</t>
  </si>
  <si>
    <t>Poznámka k položce:_x000D_
Měrnou jednotkou je t přepravovaného materiálu._x000D_
Objednatel předpokládá dopravu materiálu z nejbližšího místa (lomu, skládky) a to s využitím dopravy po železnici s využitím systému volných vozů, tzn. bez fakturace zpáteční cesty</t>
  </si>
  <si>
    <t>326,733+11,840" štěrk, drť</t>
  </si>
  <si>
    <t>63</t>
  </si>
  <si>
    <t>9902400800</t>
  </si>
  <si>
    <t>Doprava jednosměrná mechanizací o nosnosti přes 3,5 t objemnějšího kusového materiálu (prefabrikátů, stožárů, výhybek, rozvaděčů, vybouraných hmot atd.) do 150 km</t>
  </si>
  <si>
    <t>-1330201329</t>
  </si>
  <si>
    <t>Doprava jednosměrná mechanizací o nosnosti přes 3,5 t objemnějšího kusového materiálu (prefabrikátů, stožárů, výhybek, rozvaděčů, vybouraných hmot atd.) do 150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</si>
  <si>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4,052" dřevěné pražce</t>
  </si>
  <si>
    <t>64</t>
  </si>
  <si>
    <t>9902300800</t>
  </si>
  <si>
    <t>Doprava jednosměrná mechanizací o nosnosti přes 3,5 t sypanin (kameniva, písku, suti, dlažebních kostek, atd.) do 150 km</t>
  </si>
  <si>
    <t>1949115680</t>
  </si>
  <si>
    <t>Doprava jednosměrná mechanizací o nosnosti přes 3,5 t sypanin (kameniva, písku, suti, dlažebních kostek, atd.) do 150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</si>
  <si>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2,543" svrškový materiál</t>
  </si>
  <si>
    <t>65</t>
  </si>
  <si>
    <t>9901000100</t>
  </si>
  <si>
    <t>Doprava obousměrná mechanizací o nosnosti do 3,5 t elektrosoučástek, montážního materiálu, kameniva, písku, dlažebních kostek, suti, atd. do 10 km</t>
  </si>
  <si>
    <t>1605058099</t>
  </si>
  <si>
    <t>Doprava obousměrná mechanizací o nosnosti do 3,5 t elektrosoučástek, montážního materiálu, kameniva, písku, dlažebních kostek, suti, atd.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</si>
  <si>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1" beton - 0,172 t</t>
  </si>
  <si>
    <t>66</t>
  </si>
  <si>
    <t>9903200100</t>
  </si>
  <si>
    <t>Přeprava mechanizace na místo prováděných prací o hmotnosti přes 12 t přes 50 do 100 km</t>
  </si>
  <si>
    <t>14314070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</si>
  <si>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</si>
  <si>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4" ASP, 2 x dvoucestné rypadlo, ASP</t>
  </si>
  <si>
    <t>SO 02 - ST - Zrušení staniční koleje č. 2</t>
  </si>
  <si>
    <t>5913105010</t>
  </si>
  <si>
    <t>Demontáž zádlažbové přejezdové konstrukce část vnější a vnitřní bez závěrných zídek</t>
  </si>
  <si>
    <t>-944001414</t>
  </si>
  <si>
    <t>Demontáž zádlažbové přejezdové konstrukce část vnější a vnitřní bez závěrných zídek. Poznámka: 1. V cenách jsou započteny náklady na demontáž konstrukce a naložení na dopravní prostředek.</t>
  </si>
  <si>
    <t>5*1,77+2*1,77</t>
  </si>
  <si>
    <t>5913280035</t>
  </si>
  <si>
    <t>Demontáž dílů komunikace ze zámkové dlažby uložení v podsypu</t>
  </si>
  <si>
    <t>368862311</t>
  </si>
  <si>
    <t>Demontáž dílů komunikace ze zámkové dlažby uložení v podsypu. Poznámka: 1. V cenách jsou započteny náklady na odstranění dlažby nebo obrubníku a naložení na dopravní prostředek.</t>
  </si>
  <si>
    <t>(1,75*1,50)/2</t>
  </si>
  <si>
    <t>5913280210</t>
  </si>
  <si>
    <t>Demontáž dílů komunikace obrubníku uložení v betonu</t>
  </si>
  <si>
    <t>-1060067490</t>
  </si>
  <si>
    <t>Demontáž dílů komunikace obrubníku uložení v betonu. Poznámka: 1. V cenách jsou započteny náklady na odstranění dlažby nebo obrubníku a naložení na dopravní prostředek.</t>
  </si>
  <si>
    <t>40920652</t>
  </si>
  <si>
    <t>-2079911112</t>
  </si>
  <si>
    <t>-426050034</t>
  </si>
  <si>
    <t>1685117703</t>
  </si>
  <si>
    <t>60,00*1,75*0,20+60,00*0,90*0,20</t>
  </si>
  <si>
    <t>5915020010</t>
  </si>
  <si>
    <t>Povrchová úprava plochy železničního spodku</t>
  </si>
  <si>
    <t>-1297439861</t>
  </si>
  <si>
    <t>Povrchová úprava plochy železničního spodku. Poznámka: 1. V cenách jsou započteny náklady na urovnání a úpravu ploch nebo skládek výzisku kameniva a zeminy s jejich případnou rekultivací.</t>
  </si>
  <si>
    <t>357,00+90,00*4,80+73,00*3,40</t>
  </si>
  <si>
    <t>9902200100</t>
  </si>
  <si>
    <t>Doprava obousměrná mechanizací o nosnosti přes 3,5 t objemnějšího kusového materiálu (prefabrikátů, stožárů, výhybek, rozvaděčů, vybouraných hmot atd.) do 10 km</t>
  </si>
  <si>
    <t>824127158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</si>
  <si>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</si>
  <si>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18,000" betonové přechodové panely - užité</t>
  </si>
  <si>
    <t>-885176776</t>
  </si>
  <si>
    <t>31,800*2,00" zemina</t>
  </si>
  <si>
    <t>917553562</t>
  </si>
  <si>
    <t>63,600" zemina - odpad</t>
  </si>
  <si>
    <t>SO 03 - ST - Oprava staniční koleje č. 1a</t>
  </si>
  <si>
    <t>5908005415</t>
  </si>
  <si>
    <t>Oprava kolejnicového styku demontáž spojek tvar UIC60, R65</t>
  </si>
  <si>
    <t>1797838546</t>
  </si>
  <si>
    <t>Oprava kolejnicového styku demontáž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</si>
  <si>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1348399114</t>
  </si>
  <si>
    <t>353495793</t>
  </si>
  <si>
    <t>5906140145</t>
  </si>
  <si>
    <t>Demontáž kolejového roštu koleje v ose koleje pražce betonové, tvar R65</t>
  </si>
  <si>
    <t>-769974288</t>
  </si>
  <si>
    <t>Demontáž kolejového roštu koleje v ose koleje pražce betonové,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</si>
  <si>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5914145020</t>
  </si>
  <si>
    <t>Demontáž zarážedla kolejnicového</t>
  </si>
  <si>
    <t>-1297820160</t>
  </si>
  <si>
    <t>Demontáž zarážedla kolejnicového. Poznámka: 1. V cenách jsou započteny náklady na vybourání, odstranění a naložení výzisku na dopravní prostředek.</t>
  </si>
  <si>
    <t>-933690342</t>
  </si>
  <si>
    <t>6,00*0,699+11,00*0,869+40,00*0,746+4,00*0,699</t>
  </si>
  <si>
    <t>222300524</t>
  </si>
  <si>
    <t>6,00*0,699+51,00*0,746+4,00*0,746</t>
  </si>
  <si>
    <t>2071912285</t>
  </si>
  <si>
    <t>-267527887</t>
  </si>
  <si>
    <t>5908005525</t>
  </si>
  <si>
    <t>Oprava kolejnicového styku montáž spojek tvar S49, T, A</t>
  </si>
  <si>
    <t>-1161613819</t>
  </si>
  <si>
    <t>Oprava kolejnicového styku 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</si>
  <si>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5906010125</t>
  </si>
  <si>
    <t>Ruční výměna pražce v KL zapuštěném pražec betonový příčný vystrojený</t>
  </si>
  <si>
    <t>-464972836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</si>
  <si>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</si>
  <si>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5914152010</t>
  </si>
  <si>
    <t>Zřízení zarážedla zemního</t>
  </si>
  <si>
    <t>616162384</t>
  </si>
  <si>
    <t>Zřízení zarážedla zemního. Poznámka: 1. V cenách jsou započteny náklady na zřízení podle vzorového listu. 2. V cenách nejsou obsaženy náklady na dodávku materiálu.</t>
  </si>
  <si>
    <t>-1523413803</t>
  </si>
  <si>
    <t>30,00*3,00</t>
  </si>
  <si>
    <t>-88619903</t>
  </si>
  <si>
    <t>1202719473</t>
  </si>
  <si>
    <t>33952767</t>
  </si>
  <si>
    <t>-1785759595</t>
  </si>
  <si>
    <t>30820768</t>
  </si>
  <si>
    <t>45,224*1,70</t>
  </si>
  <si>
    <t>176911539</t>
  </si>
  <si>
    <t>-681438256</t>
  </si>
  <si>
    <t>1612876933</t>
  </si>
  <si>
    <t>219340939</t>
  </si>
  <si>
    <t>36+336</t>
  </si>
  <si>
    <t>675982371</t>
  </si>
  <si>
    <t>72</t>
  </si>
  <si>
    <t>331966398</t>
  </si>
  <si>
    <t>72+24</t>
  </si>
  <si>
    <t>880150415</t>
  </si>
  <si>
    <t>18+168</t>
  </si>
  <si>
    <t>-1981791583</t>
  </si>
  <si>
    <t>878553293</t>
  </si>
  <si>
    <t>1879758758</t>
  </si>
  <si>
    <t>-2054385610</t>
  </si>
  <si>
    <t>-407244563</t>
  </si>
  <si>
    <t>5958107245</t>
  </si>
  <si>
    <t>Šroub výhybkový M24 x 595 mm</t>
  </si>
  <si>
    <t>1088983046</t>
  </si>
  <si>
    <t>825149664</t>
  </si>
  <si>
    <t>5958134115</t>
  </si>
  <si>
    <t>Součásti upevňovací matice M24</t>
  </si>
  <si>
    <t>1939534566</t>
  </si>
  <si>
    <t>5962101035</t>
  </si>
  <si>
    <t>Návěstidlo reflexní posun zakázán</t>
  </si>
  <si>
    <t>223023683</t>
  </si>
  <si>
    <t>5962113000</t>
  </si>
  <si>
    <t>Sloupek ocelový pozinkovaný 70 mm</t>
  </si>
  <si>
    <t>-1620562749</t>
  </si>
  <si>
    <t>5962114000</t>
  </si>
  <si>
    <t>Výstroj sloupku objímka 50 až 100 mm kompletní</t>
  </si>
  <si>
    <t>-1493216766</t>
  </si>
  <si>
    <t>5962114015</t>
  </si>
  <si>
    <t>Výstroj sloupku víčko plast 70 mm</t>
  </si>
  <si>
    <t>-878485141</t>
  </si>
  <si>
    <t>R</t>
  </si>
  <si>
    <t xml:space="preserve">Písek zásypový žlutý </t>
  </si>
  <si>
    <t>-39937985</t>
  </si>
  <si>
    <t xml:space="preserve">Písek zásypový žlutý  </t>
  </si>
  <si>
    <t>00572470 R</t>
  </si>
  <si>
    <t>osivo směs travní univerzál</t>
  </si>
  <si>
    <t>kg</t>
  </si>
  <si>
    <t>190232432</t>
  </si>
  <si>
    <t>25*0,02 'Přepočtené koeficientem množství</t>
  </si>
  <si>
    <t>-1038459824</t>
  </si>
  <si>
    <t>46,389*1,80</t>
  </si>
  <si>
    <t>-1526203595</t>
  </si>
  <si>
    <t>-1705877767</t>
  </si>
  <si>
    <t>83,500+0,047" štěrkové lože, pryž. a PE podložky - odpad</t>
  </si>
  <si>
    <t>-294458864</t>
  </si>
  <si>
    <t>76,881" štěrk, drť</t>
  </si>
  <si>
    <t>9902300100</t>
  </si>
  <si>
    <t>Doprava jednosměrná mechanizací o nosnosti přes 3,5 t sypanin (kameniva, písku, suti, dlažebních kostek, atd.) do 10 km</t>
  </si>
  <si>
    <t>1921580830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</si>
  <si>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</si>
  <si>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3,000" písek</t>
  </si>
  <si>
    <t>693672345</t>
  </si>
  <si>
    <t>1,067+0,866" dřevěné pražce, svrškový materiál</t>
  </si>
  <si>
    <t>SO 04 - ST - Oprava nástupiště u staniční koleje č. 1</t>
  </si>
  <si>
    <t>Soupis:</t>
  </si>
  <si>
    <t>SO 04-01 - Sborník UOŽI 01 2023</t>
  </si>
  <si>
    <t>5914120070</t>
  </si>
  <si>
    <t>Demontáž nástupiště úrovňového Sudop K (KD,KS) 150</t>
  </si>
  <si>
    <t>1225692027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</si>
  <si>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</si>
  <si>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1295023513</t>
  </si>
  <si>
    <t>62,00*2,00*0,30</t>
  </si>
  <si>
    <t>24,00*1,40*1,05</t>
  </si>
  <si>
    <t>37,00*1,40*1,05</t>
  </si>
  <si>
    <t>4,20*1,60*0,45</t>
  </si>
  <si>
    <t>4,00*1,30*0,45/2</t>
  </si>
  <si>
    <t>3*(1,70*2,65*0,45)</t>
  </si>
  <si>
    <t>Součet</t>
  </si>
  <si>
    <t>-12753105</t>
  </si>
  <si>
    <t>61,00*3,00+5,40*1,50+2,65*1,60+3*(1,70*4,26)</t>
  </si>
  <si>
    <t>5914075010</t>
  </si>
  <si>
    <t>Zřízení konstrukční vrstvy pražcového podloží bez geomateriálu tl. 0,15 m</t>
  </si>
  <si>
    <t>-504003263</t>
  </si>
  <si>
    <t>Zřízení konstrukční vrstvy pražcového podloží bez geomateriálu tl. 0,15 m. Poznámka: 1. V cenách nejsou obsaženy náklady na dodávku materiálu a odtěžení zeminy.</t>
  </si>
  <si>
    <t>61,00*1,40+5,40*1,50+2,65*1,60+3*(1,70*4,26)</t>
  </si>
  <si>
    <t>5955101020</t>
  </si>
  <si>
    <t>Kamenivo drcené štěrkodrť frakce 0/32</t>
  </si>
  <si>
    <t>383806088</t>
  </si>
  <si>
    <t>(119,946*0,10)*1,80</t>
  </si>
  <si>
    <t>R1</t>
  </si>
  <si>
    <t>Zřízení podkladní vrstvy z betonu prostého tloušťky do 10 cm</t>
  </si>
  <si>
    <t>1333876752</t>
  </si>
  <si>
    <t>58,00*1,20+4,00*1,20+2*(1,20*1,20)+1,40*1,10</t>
  </si>
  <si>
    <t>5964161000</t>
  </si>
  <si>
    <t>Beton lehce zhutnitelný C 12/15;X0 F5 2 080 2 517</t>
  </si>
  <si>
    <t>-1839117629</t>
  </si>
  <si>
    <t>R2</t>
  </si>
  <si>
    <t>Montáž nástupištního prefabrikátu H/L 130</t>
  </si>
  <si>
    <t>ks</t>
  </si>
  <si>
    <t>332378999</t>
  </si>
  <si>
    <t>Montáž nástupištního prefabrikátu H 130</t>
  </si>
  <si>
    <t>29+2+2</t>
  </si>
  <si>
    <t>5964147130</t>
  </si>
  <si>
    <t>Nástupištní díly hrana H 130 základní</t>
  </si>
  <si>
    <t>-1158268939</t>
  </si>
  <si>
    <t>5964147130.</t>
  </si>
  <si>
    <t xml:space="preserve">Nástupištní díly hrana H 130 - rohový díl H/L 130 pravý </t>
  </si>
  <si>
    <t>-1630268700</t>
  </si>
  <si>
    <t>5964147130,</t>
  </si>
  <si>
    <t xml:space="preserve">Nástupištní díly hrana H 130 - rohový díl H/L 130 levý </t>
  </si>
  <si>
    <t>2004260637</t>
  </si>
  <si>
    <t>5964147110</t>
  </si>
  <si>
    <t>Nástupištní díly blok L 130</t>
  </si>
  <si>
    <t>1775439539</t>
  </si>
  <si>
    <t>5914130  R</t>
  </si>
  <si>
    <t xml:space="preserve">Montáž schody nástupiště </t>
  </si>
  <si>
    <t>2039878887</t>
  </si>
  <si>
    <t>Montáž schody nástupiště. Poznámka: 1. V cenách jsou započteny náklady na manipulaci a naložení výzisku kameniva na dopravní prostředek. 2. V cenách nejsou obsaženy náklady na dodávku materiálu.</t>
  </si>
  <si>
    <t>5964149000</t>
  </si>
  <si>
    <t>Schody ostrovního nástupiště</t>
  </si>
  <si>
    <t>987039813</t>
  </si>
  <si>
    <t>5913285210</t>
  </si>
  <si>
    <t>Montáž dílů komunikace obrubníku uložení v betonu</t>
  </si>
  <si>
    <t>-1925374565</t>
  </si>
  <si>
    <t>Montáž dílů komunikace obrubníku uložení v betonu. Poznámka: 1. V cenách jsou započteny náklady na osazení dlažby nebo obrubníku. 2. V cenách nejsou obsaženy náklady na dodávku materiálu.</t>
  </si>
  <si>
    <t>3*(2*1,70)+2,60</t>
  </si>
  <si>
    <t>5964159005</t>
  </si>
  <si>
    <t>Obrubník chodníkový D</t>
  </si>
  <si>
    <t>1552380977</t>
  </si>
  <si>
    <t>-1244417211</t>
  </si>
  <si>
    <t>12,80*0,040</t>
  </si>
  <si>
    <t>5915007020</t>
  </si>
  <si>
    <t>Zásyp jam nebo rýh sypaninou na železničním spodku se zhutněním</t>
  </si>
  <si>
    <t>-423563667</t>
  </si>
  <si>
    <t>Zásyp jam nebo rýh sypaninou na železničním spodku se zhutněním. Poznámka: 1. Ceny zásypu jam a rýh se zhutněním jsou určeny pro jakoukoliv míru zhutnění.</t>
  </si>
  <si>
    <t>60,00*2,70*0,95+3,9*1,3*0,35</t>
  </si>
  <si>
    <t>66627667</t>
  </si>
  <si>
    <t>56,05+130,94+2,04</t>
  </si>
  <si>
    <t>5913285025</t>
  </si>
  <si>
    <t>Montáž dílů komunikace z betonových dlaždic uložení v podsypu</t>
  </si>
  <si>
    <t>2049193691</t>
  </si>
  <si>
    <t>Montáž dílů komunikace z betonových dlaždic uložení v podsypu. Poznámka: 1. V cenách jsou započteny náklady na osazení dlažby nebo obrubníku. 2. V cenách nejsou obsaženy náklady na dodávku materiálu.</t>
  </si>
  <si>
    <t>59,00*0,95</t>
  </si>
  <si>
    <t>5964147145</t>
  </si>
  <si>
    <t>Nástupištní díly dlažební deska 99,7x94,7x8 s vodící linií</t>
  </si>
  <si>
    <t>1355305419</t>
  </si>
  <si>
    <t>5964147155</t>
  </si>
  <si>
    <t>Nástupištní díly dlažební deska VLsVP 99,7x94,7x8 s přerušením</t>
  </si>
  <si>
    <t>-1410186289</t>
  </si>
  <si>
    <t>5913285035</t>
  </si>
  <si>
    <t>Montáž dílů komunikace ze zámkové dlažby uložení v podsypu</t>
  </si>
  <si>
    <t>977838647</t>
  </si>
  <si>
    <t>Montáž dílů komunikace ze zámkové dlažby uložení v podsypu. Poznámka: 1. V cenách jsou započteny náklady na osazení dlažby nebo obrubníku. 2. V cenách nejsou obsaženy náklady na dodávku materiálu.</t>
  </si>
  <si>
    <t>(59,64*2,75)-56,05" odečtena plocha dlaž.desek</t>
  </si>
  <si>
    <t>4,00*1,30+4,10*1,60</t>
  </si>
  <si>
    <t>3*(2,80*1,70)-3*(0,68+0,34)" odečtena plocha dlaždic a obrubníků</t>
  </si>
  <si>
    <t>5964151005</t>
  </si>
  <si>
    <t>Dlažba zámková hladká kostka</t>
  </si>
  <si>
    <t>-1422227545</t>
  </si>
  <si>
    <t>127,660*1,02</t>
  </si>
  <si>
    <t>5964151030</t>
  </si>
  <si>
    <t>Dlažba zámková pro nevidomé kostka</t>
  </si>
  <si>
    <t>-318542002</t>
  </si>
  <si>
    <t>2,20*0,40+1,50*0,80+1,50*0,80</t>
  </si>
  <si>
    <t>-568484265</t>
  </si>
  <si>
    <t>3*(1,70*0,40)</t>
  </si>
  <si>
    <t>5964153 R</t>
  </si>
  <si>
    <t>Dlažba betonová vymývaná 400x600x40mm</t>
  </si>
  <si>
    <t>-1398951491</t>
  </si>
  <si>
    <t>5955101025</t>
  </si>
  <si>
    <t>Kamenivo drcené drť frakce 4/8</t>
  </si>
  <si>
    <t>637638026</t>
  </si>
  <si>
    <t>((56,05+130,94+2,04)*0,04)*1,60</t>
  </si>
  <si>
    <t>290651110</t>
  </si>
  <si>
    <t>((56,05+130,94+2,04)*0,15)*1,80</t>
  </si>
  <si>
    <t>23531469 R</t>
  </si>
  <si>
    <t>písek křemičitý frakce 0,0-1,0 mm</t>
  </si>
  <si>
    <t>327407782</t>
  </si>
  <si>
    <t>5913440030</t>
  </si>
  <si>
    <t>Nátěr vizuálně kontrastního pruhu nástupiště šíře do 150 mm</t>
  </si>
  <si>
    <t>-1169134917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</si>
  <si>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</si>
  <si>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5913440040</t>
  </si>
  <si>
    <t>Nátěr vizuálně kontrastního pruhu nástupiště šíře do 200 mm</t>
  </si>
  <si>
    <t>1228457642</t>
  </si>
  <si>
    <t>Nátěr vizuálně kontrastního pruhu nástupiště šíře do 200 mm. Poznámka: 1. V cenách jsou započteny náklady na očištění povrchu pásu od starého nátěru a nečistot a jeho obnovení barvou schváleného typu a odstínu. 2. V cenách nejsou obsaženy náklady na dodávku materiálu.</t>
  </si>
  <si>
    <t>5963157  R1</t>
  </si>
  <si>
    <t>Barva žlutá na vodorovné značení</t>
  </si>
  <si>
    <t>-497157667</t>
  </si>
  <si>
    <t>5963157  R2</t>
  </si>
  <si>
    <t>Balotina posyp na vodorovné značení</t>
  </si>
  <si>
    <t>-54799957</t>
  </si>
  <si>
    <t>5912030120</t>
  </si>
  <si>
    <t>Demontáž návěstidla včetně sloupku a patky "Zákaz vstupu"</t>
  </si>
  <si>
    <t>1957636232</t>
  </si>
  <si>
    <t>Demontáž návěstidla včetně sloupku a patky "Zákaz vstupu". Poznámka: 1. V cenách jsou započteny náklady na demontáž návěstidla, sloupku a patky, zához, úpravu terénu a naložení na dopravní prostředek.</t>
  </si>
  <si>
    <t>5912045120</t>
  </si>
  <si>
    <t>Montáž návěstidla včetně sloupku a patky  "Zákaz vstupu"</t>
  </si>
  <si>
    <t>1179205826</t>
  </si>
  <si>
    <t>Montáž návěstidla včetně sloupku a patky  "Zákaz vstupu". Poznámka: 1. V cenách jsou započteny náklady na zemní práce, montáž patky, sloupku a návěstidla, úpravu a rozprostření zeminy na terén. 2. V cenách nejsou obsaženy náklady na dodávku materiálu.</t>
  </si>
  <si>
    <t>-917235541</t>
  </si>
  <si>
    <t>33,500" nástupištní desky, tischery, patky - užité</t>
  </si>
  <si>
    <t>9902400700</t>
  </si>
  <si>
    <t>Doprava jednosměrná mechanizací o nosnosti přes 3,5 t objemnějšího kusového materiálu (prefabrikátů, stožárů, výhybek, rozvaděčů, vybouraných hmot atd.) do 100 km</t>
  </si>
  <si>
    <t>-1515523436</t>
  </si>
  <si>
    <t>Doprava jednosměrná mechanizací o nosnosti přes 3,5 t objemnějšího kusového materiálu (prefabrikátů, stožárů, výhybek, rozvaděčů, vybouraných hmot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</si>
  <si>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59,230" nástupištní díly</t>
  </si>
  <si>
    <t>1762176823</t>
  </si>
  <si>
    <t>84,726" štěrkodrť, drť</t>
  </si>
  <si>
    <t>-673178593</t>
  </si>
  <si>
    <t>18,852" beton</t>
  </si>
  <si>
    <t>1874958605</t>
  </si>
  <si>
    <t>18,477+0,520+0,019" dlažba, dlaždice, obrubníky, písek, barva, bolatina</t>
  </si>
  <si>
    <t>SO 04-02 - ÚRS 2023 01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</si>
  <si>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</si>
  <si>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</si>
  <si>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</si>
  <si>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</si>
  <si>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Zemní práce</t>
  </si>
  <si>
    <t>132151101</t>
  </si>
  <si>
    <t>Hloubení rýh nezapažených š do 800 mm v hornině třídy těžitelnosti I skupiny 1 a 2 objem do 20 m3 strojně</t>
  </si>
  <si>
    <t>CS ÚRS 2023 01</t>
  </si>
  <si>
    <t>1525914361</t>
  </si>
  <si>
    <t>Hloubení nezapažených rýh šířky do 800 mm strojně s urovnáním dna do předepsaného profilu a spádu v hornině třídy těžitelnosti I skupiny 1 a 2 do 20 m3</t>
  </si>
  <si>
    <t>Svislé a kompletní konstrukce</t>
  </si>
  <si>
    <t>339921131</t>
  </si>
  <si>
    <t>Osazování betonových palisád do betonového základu v řadě výšky prvku do 0,5 m</t>
  </si>
  <si>
    <t>-1243852246</t>
  </si>
  <si>
    <t>Osazování palisád betonových v řadě se zabetonováním výšky palisády do 500 mm</t>
  </si>
  <si>
    <t>59228406</t>
  </si>
  <si>
    <t>palisáda betonová vzhled dobové dlažební kameny přírodní 160x160x400mm</t>
  </si>
  <si>
    <t>545619569</t>
  </si>
  <si>
    <t>339921132</t>
  </si>
  <si>
    <t>Osazování betonových palisád do betonového základu v řadě výšky prvku přes 0,5 do 1 m</t>
  </si>
  <si>
    <t>1185843652</t>
  </si>
  <si>
    <t>Osazování palisád betonových v řadě se zabetonováním výšky palisády přes 500 do 1000 mm</t>
  </si>
  <si>
    <t>59228409</t>
  </si>
  <si>
    <t>palisáda betonová vzhled dobové dlažební kameny přírodní 160x160x600mm</t>
  </si>
  <si>
    <t>723098</t>
  </si>
  <si>
    <t>59228410</t>
  </si>
  <si>
    <t>palisáda betonová vzhled dobové dlažební kameny přírodní 160x160x1000mm</t>
  </si>
  <si>
    <t>-1739222903</t>
  </si>
  <si>
    <t>Úpravy povrchů, podlahy a osazování výplní</t>
  </si>
  <si>
    <t>632481215</t>
  </si>
  <si>
    <t>Separační vrstva z geotextilie</t>
  </si>
  <si>
    <t>1769088944</t>
  </si>
  <si>
    <t>Separační vrstva k oddělení podlahových vrstev z geotextilie</t>
  </si>
  <si>
    <t>(16,02+5,76+2,72+11,00)*2,64*1,10</t>
  </si>
  <si>
    <t>637121111</t>
  </si>
  <si>
    <t>Okapový chodník z kačírku tl 100 mm s udusáním</t>
  </si>
  <si>
    <t>1180980646</t>
  </si>
  <si>
    <t>Okapový chodník z kameniva s udusáním a urovnáním povrchu z kačírku tl. 100 mm</t>
  </si>
  <si>
    <t>(16,02+5,76+2,72+11,00)*2,64</t>
  </si>
  <si>
    <t>Ostatní konstrukce a práce, bourání</t>
  </si>
  <si>
    <t>911121111</t>
  </si>
  <si>
    <t>Montáž zábradlí ocelového přichyceného vruty do betonového podkladu</t>
  </si>
  <si>
    <t>-1483952708</t>
  </si>
  <si>
    <t>Poznámka k položce:_x000D_
včetně kotevních vrutů</t>
  </si>
  <si>
    <t>Zábradlí ocelové bezpečnostní</t>
  </si>
  <si>
    <t>-1283067369</t>
  </si>
  <si>
    <t>Zábradlí ocelové</t>
  </si>
  <si>
    <t>SO 05 - SEE - Oprava osvětlení</t>
  </si>
  <si>
    <t>Správa železnic, státní organizace</t>
  </si>
  <si>
    <t>7493171012</t>
  </si>
  <si>
    <t>Demontáž osvětlovacích stožárů výšky přes 6 do 14 m</t>
  </si>
  <si>
    <t>1857694438</t>
  </si>
  <si>
    <t>Demontáž osvětlovacích stožárů výšky přes 6 do 14 m - včetně veškeré elektrovýzbroje (svítidla, kabely, rozvodnice)</t>
  </si>
  <si>
    <t>7493174015</t>
  </si>
  <si>
    <t>Demontáž svítidel z osvětlovacího stožáru, osvětlovací věže nebo brány trakčního vedení</t>
  </si>
  <si>
    <t>210040095</t>
  </si>
  <si>
    <t>7493152530</t>
  </si>
  <si>
    <t>Montáž svítidla pro železnici na sklopný stožár</t>
  </si>
  <si>
    <t>102233894</t>
  </si>
  <si>
    <t>Montáž svítidla pro železnici na sklopný stožár - kompletace a montáž včetně "superlife" světelného zdroje, elektronického předřadníku a připojení kabelu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</si>
  <si>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</si>
  <si>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</si>
  <si>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1187520100</t>
  </si>
  <si>
    <t>Poznámka k položce:_x000D_
PAR2031_145 ParkLED 1500lm 15W IP66 3K</t>
  </si>
  <si>
    <t>7493100660</t>
  </si>
  <si>
    <t>Venkovní osvětlení Svítidla pro železnici LED svítidlo o příkonu 36 - 55 W určené pro osvětlení venkovních prostor veřejnosti přístupných (nástupiště, přechody kolejiště) na ŽDC, difuzor z plochého tvrzeného skla IK 6 a vyšší</t>
  </si>
  <si>
    <t>870562175</t>
  </si>
  <si>
    <t>Poznámka k položce:_x000D_
PRE50141_14AK5 PRELED °6000lm 44W IP66 3K CLO+tř.II</t>
  </si>
  <si>
    <t>7493155010</t>
  </si>
  <si>
    <t>Montáž elektrovýzbroje stožárů do 4 okruhů</t>
  </si>
  <si>
    <t>387562251</t>
  </si>
  <si>
    <t>Montáž elektrovýzbroje stožárů do 4 okruhů - včetně kabelového propojení se svítidlem, instalace rozvodnice do stožáru</t>
  </si>
  <si>
    <t>7492502310</t>
  </si>
  <si>
    <t>Kabely, vodiče, šňůry Cu - nn Kabel silový Cu, silikonová izolace, stíněný CMFM 3G2,5 (3Cx2,5)</t>
  </si>
  <si>
    <t>-2010754108</t>
  </si>
  <si>
    <t>7492751022</t>
  </si>
  <si>
    <t>Montáž ukončení kabelů nn v rozvaděči nebo na přístroji izolovaných s označením 2 - 5-ti žílových do 25 mm2</t>
  </si>
  <si>
    <t>-1482057628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</si>
  <si>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</si>
  <si>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7492756020</t>
  </si>
  <si>
    <t>Pomocné práce pro montáž kabelů montáž označovacího štítku na kabel</t>
  </si>
  <si>
    <t>-1793889709</t>
  </si>
  <si>
    <t>7492400460</t>
  </si>
  <si>
    <t>Kabely, vodiče - vn Kabely nad 22kV Označovací štítek na kabel (100 ks)</t>
  </si>
  <si>
    <t>sada</t>
  </si>
  <si>
    <t>-1664921976</t>
  </si>
  <si>
    <t>7497351780</t>
  </si>
  <si>
    <t>Číslování stožárů a pohonů odpojovačů 1 - 3 znaky</t>
  </si>
  <si>
    <t>-825494167</t>
  </si>
  <si>
    <t>7498254010</t>
  </si>
  <si>
    <t>Elektrodispečink SKŘ-DŘT konfigurace softwaru na ED (nastavení koncentrátoru, plachta, monitorovací snímky, tech. výpis, montáž zařízení) překreslení stanice do systému Reliance, implementace nových vlastností</t>
  </si>
  <si>
    <t>hod</t>
  </si>
  <si>
    <t>1757592759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</si>
  <si>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</si>
  <si>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7499557010</t>
  </si>
  <si>
    <t>Měření intenzity osvětlení instalovaného v rozsahu 1 000 m2 zjišťované plochy</t>
  </si>
  <si>
    <t>-1967690172</t>
  </si>
  <si>
    <t>Měření intenzity osvětlení instalovaného v rozsahu 1 000 m2 zjišťované plochy - měření intenzity umělého osvětlení v rozsahu tohoto SO dle ČSN EN 12464-1/2 včetně vyhotovení protokolu</t>
  </si>
  <si>
    <t>7499250515</t>
  </si>
  <si>
    <t>Vyhotovení výchozí revizní zprávy pro opravné práce pro objem investičních nákladů přes 100 000 do 500 000 Kč</t>
  </si>
  <si>
    <t>1564151623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</si>
  <si>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</si>
  <si>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7499251015</t>
  </si>
  <si>
    <t>Provedení technické prohlídky a zkoušky na silnoproudém zařízení, zařízení TV, zařízení NS, transformoven, EPZ pro opravné práce pro objem investičních nákladů přes 100 000 do 500 000 Kč</t>
  </si>
  <si>
    <t>470381672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</si>
  <si>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</si>
  <si>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7499451010</t>
  </si>
  <si>
    <t>Vydání průkazu způsobilosti pro funkční celek, provizorní stav</t>
  </si>
  <si>
    <t>-50869231</t>
  </si>
  <si>
    <t>Vydání průkazu způsobilosti pro funkční celek, provizorní stav - vyhotovení dokladu o silnoproudých zařízeních a vydání průkazu způsobilosti</t>
  </si>
  <si>
    <t>9902400900</t>
  </si>
  <si>
    <t>Doprava jednosměrná mechanizací o nosnosti přes 3,5 t objemnějšího kusového materiálu (prefabrikátů, stožárů, výhybek, rozvaděčů, vybouraných hmot atd.) do 200 km</t>
  </si>
  <si>
    <t>1146270824</t>
  </si>
  <si>
    <t>Doprava jednosměrná mechanizací o nosnosti přes 3,5 t objemnějšího kusového materiálu (prefabrikátů, stožárů, výhybek, rozvaděčů, vybouraných hmot atd.) do 200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</si>
  <si>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VON - Oprava kolejí a výhybek v dopravně Nový Jičín město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</si>
  <si>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</si>
  <si>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</si>
  <si>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</si>
  <si>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</si>
  <si>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</si>
  <si>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1024</t>
  </si>
  <si>
    <t>-356479957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</si>
  <si>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</si>
  <si>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</si>
  <si>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</si>
  <si>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soubor</t>
  </si>
  <si>
    <t>349539469</t>
  </si>
  <si>
    <t>022101001</t>
  </si>
  <si>
    <t>Geodetické práce Geodetické práce před opravou</t>
  </si>
  <si>
    <t>1662501634</t>
  </si>
  <si>
    <t>022101011</t>
  </si>
  <si>
    <t>Geodetické práce Geodetické práce v průběhu opravy</t>
  </si>
  <si>
    <t>-1912000570</t>
  </si>
  <si>
    <t>022101021</t>
  </si>
  <si>
    <t>Geodetické práce Geodetické práce po ukončení opravy</t>
  </si>
  <si>
    <t>742224210</t>
  </si>
  <si>
    <t>022111011</t>
  </si>
  <si>
    <t>Geodetické práce Kontrola PPK při směrové a výškové úpravě koleje zaměřením APK trať dvoukolejná</t>
  </si>
  <si>
    <t>1127489858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</si>
  <si>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</si>
  <si>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0,242+0,057+0,033+0,033</t>
  </si>
  <si>
    <t>033131001</t>
  </si>
  <si>
    <t>Provozní vlivy Organizační zajištění prací při zřizování a udržování BK kolejí a výhybek</t>
  </si>
  <si>
    <t>250096979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</si>
  <si>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</si>
  <si>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023113011</t>
  </si>
  <si>
    <t>Projektové práce Technický projekt zajištění PPK s optimalizací osy a nivelety koleje trať dvoukolejná</t>
  </si>
  <si>
    <t>-155439307</t>
  </si>
  <si>
    <t>Projektové práce Technický projekt zajištění PPK s optimalizací osy a nivelety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</si>
  <si>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023131001</t>
  </si>
  <si>
    <t>Projektové práce Dokumentace skutečného provedení železničního svršku a spodku</t>
  </si>
  <si>
    <t>-775103342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</si>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</sst>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6" width="2.7109375" style="1" customWidth="1"/>
    <col min="7" max="7" width="5.7109375" style="1" customWidth="1"/>
    <col min="8" max="30" width="2.7109375" style="1" customWidth="1"/>
    <col min="31" max="31" width="8.7109375" style="1" customWidth="1"/>
    <col min="32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1"/>
      <c r="AQ5" s="21"/>
      <c r="AR5" s="19"/>
      <c r="BE5" s="256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1"/>
      <c r="AQ6" s="21"/>
      <c r="AR6" s="19"/>
      <c r="BE6" s="25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7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7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7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7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57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7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57"/>
      <c r="BS13" s="16" t="s">
        <v>6</v>
      </c>
    </row>
    <row r="14" spans="1:74" ht="13.2">
      <c r="B14" s="20"/>
      <c r="C14" s="21"/>
      <c r="D14" s="21"/>
      <c r="E14" s="262" t="s">
        <v>31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57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7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7"/>
      <c r="BS16" s="16" t="s">
        <v>4</v>
      </c>
    </row>
    <row r="17" spans="1:71" s="1" customFormat="1" ht="18.45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7"/>
      <c r="BS17" s="16" t="s">
        <v>34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7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7"/>
      <c r="BS19" s="16" t="s">
        <v>6</v>
      </c>
    </row>
    <row r="20" spans="1:71" s="1" customFormat="1" ht="18.45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7"/>
      <c r="BS20" s="16" t="s">
        <v>34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7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7"/>
    </row>
    <row r="23" spans="1:71" s="1" customFormat="1" ht="16.5" customHeight="1">
      <c r="B23" s="20"/>
      <c r="C23" s="21"/>
      <c r="D23" s="21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1"/>
      <c r="AP23" s="21"/>
      <c r="AQ23" s="21"/>
      <c r="AR23" s="19"/>
      <c r="BE23" s="257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7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7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5">
        <f>ROUND(AG94,2)</f>
        <v>0</v>
      </c>
      <c r="AL26" s="266"/>
      <c r="AM26" s="266"/>
      <c r="AN26" s="266"/>
      <c r="AO26" s="266"/>
      <c r="AP26" s="35"/>
      <c r="AQ26" s="35"/>
      <c r="AR26" s="38"/>
      <c r="BE26" s="257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7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7" t="s">
        <v>38</v>
      </c>
      <c r="M28" s="267"/>
      <c r="N28" s="267"/>
      <c r="O28" s="267"/>
      <c r="P28" s="267"/>
      <c r="Q28" s="35"/>
      <c r="R28" s="35"/>
      <c r="S28" s="35"/>
      <c r="T28" s="35"/>
      <c r="U28" s="35"/>
      <c r="V28" s="35"/>
      <c r="W28" s="267" t="s">
        <v>39</v>
      </c>
      <c r="X28" s="267"/>
      <c r="Y28" s="267"/>
      <c r="Z28" s="267"/>
      <c r="AA28" s="267"/>
      <c r="AB28" s="267"/>
      <c r="AC28" s="267"/>
      <c r="AD28" s="267"/>
      <c r="AE28" s="267"/>
      <c r="AF28" s="35"/>
      <c r="AG28" s="35"/>
      <c r="AH28" s="35"/>
      <c r="AI28" s="35"/>
      <c r="AJ28" s="35"/>
      <c r="AK28" s="267" t="s">
        <v>40</v>
      </c>
      <c r="AL28" s="267"/>
      <c r="AM28" s="267"/>
      <c r="AN28" s="267"/>
      <c r="AO28" s="267"/>
      <c r="AP28" s="35"/>
      <c r="AQ28" s="35"/>
      <c r="AR28" s="38"/>
      <c r="BE28" s="257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51">
        <v>0.21</v>
      </c>
      <c r="M29" s="250"/>
      <c r="N29" s="250"/>
      <c r="O29" s="250"/>
      <c r="P29" s="250"/>
      <c r="Q29" s="40"/>
      <c r="R29" s="40"/>
      <c r="S29" s="40"/>
      <c r="T29" s="40"/>
      <c r="U29" s="40"/>
      <c r="V29" s="40"/>
      <c r="W29" s="249">
        <f>ROUND(AZ94, 2)</f>
        <v>0</v>
      </c>
      <c r="X29" s="250"/>
      <c r="Y29" s="250"/>
      <c r="Z29" s="250"/>
      <c r="AA29" s="250"/>
      <c r="AB29" s="250"/>
      <c r="AC29" s="250"/>
      <c r="AD29" s="250"/>
      <c r="AE29" s="250"/>
      <c r="AF29" s="40"/>
      <c r="AG29" s="40"/>
      <c r="AH29" s="40"/>
      <c r="AI29" s="40"/>
      <c r="AJ29" s="40"/>
      <c r="AK29" s="249">
        <f>ROUND(AV94, 2)</f>
        <v>0</v>
      </c>
      <c r="AL29" s="250"/>
      <c r="AM29" s="250"/>
      <c r="AN29" s="250"/>
      <c r="AO29" s="250"/>
      <c r="AP29" s="40"/>
      <c r="AQ29" s="40"/>
      <c r="AR29" s="41"/>
      <c r="BE29" s="258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51">
        <v>0.15</v>
      </c>
      <c r="M30" s="250"/>
      <c r="N30" s="250"/>
      <c r="O30" s="250"/>
      <c r="P30" s="250"/>
      <c r="Q30" s="40"/>
      <c r="R30" s="40"/>
      <c r="S30" s="40"/>
      <c r="T30" s="40"/>
      <c r="U30" s="40"/>
      <c r="V30" s="40"/>
      <c r="W30" s="249">
        <f>ROUND(BA94, 2)</f>
        <v>0</v>
      </c>
      <c r="X30" s="250"/>
      <c r="Y30" s="250"/>
      <c r="Z30" s="250"/>
      <c r="AA30" s="250"/>
      <c r="AB30" s="250"/>
      <c r="AC30" s="250"/>
      <c r="AD30" s="250"/>
      <c r="AE30" s="250"/>
      <c r="AF30" s="40"/>
      <c r="AG30" s="40"/>
      <c r="AH30" s="40"/>
      <c r="AI30" s="40"/>
      <c r="AJ30" s="40"/>
      <c r="AK30" s="249">
        <f>ROUND(AW94, 2)</f>
        <v>0</v>
      </c>
      <c r="AL30" s="250"/>
      <c r="AM30" s="250"/>
      <c r="AN30" s="250"/>
      <c r="AO30" s="250"/>
      <c r="AP30" s="40"/>
      <c r="AQ30" s="40"/>
      <c r="AR30" s="41"/>
      <c r="BE30" s="258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51">
        <v>0.21</v>
      </c>
      <c r="M31" s="250"/>
      <c r="N31" s="250"/>
      <c r="O31" s="250"/>
      <c r="P31" s="250"/>
      <c r="Q31" s="40"/>
      <c r="R31" s="40"/>
      <c r="S31" s="40"/>
      <c r="T31" s="40"/>
      <c r="U31" s="40"/>
      <c r="V31" s="40"/>
      <c r="W31" s="249">
        <f>ROUND(BB94, 2)</f>
        <v>0</v>
      </c>
      <c r="X31" s="250"/>
      <c r="Y31" s="250"/>
      <c r="Z31" s="250"/>
      <c r="AA31" s="250"/>
      <c r="AB31" s="250"/>
      <c r="AC31" s="250"/>
      <c r="AD31" s="250"/>
      <c r="AE31" s="250"/>
      <c r="AF31" s="40"/>
      <c r="AG31" s="40"/>
      <c r="AH31" s="40"/>
      <c r="AI31" s="40"/>
      <c r="AJ31" s="40"/>
      <c r="AK31" s="249">
        <v>0</v>
      </c>
      <c r="AL31" s="250"/>
      <c r="AM31" s="250"/>
      <c r="AN31" s="250"/>
      <c r="AO31" s="250"/>
      <c r="AP31" s="40"/>
      <c r="AQ31" s="40"/>
      <c r="AR31" s="41"/>
      <c r="BE31" s="258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51">
        <v>0.15</v>
      </c>
      <c r="M32" s="250"/>
      <c r="N32" s="250"/>
      <c r="O32" s="250"/>
      <c r="P32" s="250"/>
      <c r="Q32" s="40"/>
      <c r="R32" s="40"/>
      <c r="S32" s="40"/>
      <c r="T32" s="40"/>
      <c r="U32" s="40"/>
      <c r="V32" s="40"/>
      <c r="W32" s="249">
        <f>ROUND(BC94, 2)</f>
        <v>0</v>
      </c>
      <c r="X32" s="250"/>
      <c r="Y32" s="250"/>
      <c r="Z32" s="250"/>
      <c r="AA32" s="250"/>
      <c r="AB32" s="250"/>
      <c r="AC32" s="250"/>
      <c r="AD32" s="250"/>
      <c r="AE32" s="250"/>
      <c r="AF32" s="40"/>
      <c r="AG32" s="40"/>
      <c r="AH32" s="40"/>
      <c r="AI32" s="40"/>
      <c r="AJ32" s="40"/>
      <c r="AK32" s="249">
        <v>0</v>
      </c>
      <c r="AL32" s="250"/>
      <c r="AM32" s="250"/>
      <c r="AN32" s="250"/>
      <c r="AO32" s="250"/>
      <c r="AP32" s="40"/>
      <c r="AQ32" s="40"/>
      <c r="AR32" s="41"/>
      <c r="BE32" s="258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51">
        <v>0</v>
      </c>
      <c r="M33" s="250"/>
      <c r="N33" s="250"/>
      <c r="O33" s="250"/>
      <c r="P33" s="250"/>
      <c r="Q33" s="40"/>
      <c r="R33" s="40"/>
      <c r="S33" s="40"/>
      <c r="T33" s="40"/>
      <c r="U33" s="40"/>
      <c r="V33" s="40"/>
      <c r="W33" s="249">
        <f>ROUND(BD94, 2)</f>
        <v>0</v>
      </c>
      <c r="X33" s="250"/>
      <c r="Y33" s="250"/>
      <c r="Z33" s="250"/>
      <c r="AA33" s="250"/>
      <c r="AB33" s="250"/>
      <c r="AC33" s="250"/>
      <c r="AD33" s="250"/>
      <c r="AE33" s="250"/>
      <c r="AF33" s="40"/>
      <c r="AG33" s="40"/>
      <c r="AH33" s="40"/>
      <c r="AI33" s="40"/>
      <c r="AJ33" s="40"/>
      <c r="AK33" s="249">
        <v>0</v>
      </c>
      <c r="AL33" s="250"/>
      <c r="AM33" s="250"/>
      <c r="AN33" s="250"/>
      <c r="AO33" s="250"/>
      <c r="AP33" s="40"/>
      <c r="AQ33" s="40"/>
      <c r="AR33" s="41"/>
      <c r="BE33" s="258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7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5" t="s">
        <v>49</v>
      </c>
      <c r="Y35" s="253"/>
      <c r="Z35" s="253"/>
      <c r="AA35" s="253"/>
      <c r="AB35" s="253"/>
      <c r="AC35" s="44"/>
      <c r="AD35" s="44"/>
      <c r="AE35" s="44"/>
      <c r="AF35" s="44"/>
      <c r="AG35" s="44"/>
      <c r="AH35" s="44"/>
      <c r="AI35" s="44"/>
      <c r="AJ35" s="44"/>
      <c r="AK35" s="252">
        <f>SUM(AK26:AK33)</f>
        <v>0</v>
      </c>
      <c r="AL35" s="253"/>
      <c r="AM35" s="253"/>
      <c r="AN35" s="253"/>
      <c r="AO35" s="254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635190048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2" t="str">
        <f>K6</f>
        <v>Oprava kolejí a výhybek v dopravně Nový Jičín město</v>
      </c>
      <c r="M85" s="283"/>
      <c r="N85" s="283"/>
      <c r="O85" s="283"/>
      <c r="P85" s="283"/>
      <c r="Q85" s="283"/>
      <c r="R85" s="283"/>
      <c r="S85" s="283"/>
      <c r="T85" s="283"/>
      <c r="U85" s="283"/>
      <c r="V85" s="283"/>
      <c r="W85" s="283"/>
      <c r="X85" s="283"/>
      <c r="Y85" s="283"/>
      <c r="Z85" s="283"/>
      <c r="AA85" s="283"/>
      <c r="AB85" s="283"/>
      <c r="AC85" s="283"/>
      <c r="AD85" s="283"/>
      <c r="AE85" s="283"/>
      <c r="AF85" s="283"/>
      <c r="AG85" s="283"/>
      <c r="AH85" s="283"/>
      <c r="AI85" s="283"/>
      <c r="AJ85" s="283"/>
      <c r="AK85" s="283"/>
      <c r="AL85" s="283"/>
      <c r="AM85" s="283"/>
      <c r="AN85" s="283"/>
      <c r="AO85" s="283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Suchdol n. O.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4" t="str">
        <f>IF(AN8= "","",AN8)</f>
        <v>12. 6. 2023</v>
      </c>
      <c r="AN87" s="284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85" t="str">
        <f>IF(E17="","",E17)</f>
        <v xml:space="preserve"> </v>
      </c>
      <c r="AN89" s="286"/>
      <c r="AO89" s="286"/>
      <c r="AP89" s="286"/>
      <c r="AQ89" s="35"/>
      <c r="AR89" s="38"/>
      <c r="AS89" s="287" t="s">
        <v>57</v>
      </c>
      <c r="AT89" s="28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85" t="str">
        <f>IF(E20="","",E20)</f>
        <v xml:space="preserve"> </v>
      </c>
      <c r="AN90" s="286"/>
      <c r="AO90" s="286"/>
      <c r="AP90" s="286"/>
      <c r="AQ90" s="35"/>
      <c r="AR90" s="38"/>
      <c r="AS90" s="289"/>
      <c r="AT90" s="29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1"/>
      <c r="AT91" s="29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7" t="s">
        <v>58</v>
      </c>
      <c r="D92" s="278"/>
      <c r="E92" s="278"/>
      <c r="F92" s="278"/>
      <c r="G92" s="278"/>
      <c r="H92" s="72"/>
      <c r="I92" s="280" t="s">
        <v>59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79" t="s">
        <v>60</v>
      </c>
      <c r="AH92" s="278"/>
      <c r="AI92" s="278"/>
      <c r="AJ92" s="278"/>
      <c r="AK92" s="278"/>
      <c r="AL92" s="278"/>
      <c r="AM92" s="278"/>
      <c r="AN92" s="280" t="s">
        <v>61</v>
      </c>
      <c r="AO92" s="278"/>
      <c r="AP92" s="281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1">
        <f>ROUND(AG95+SUM(AG96:AG98)+AG101+AG102,2)</f>
        <v>0</v>
      </c>
      <c r="AH94" s="271"/>
      <c r="AI94" s="271"/>
      <c r="AJ94" s="271"/>
      <c r="AK94" s="271"/>
      <c r="AL94" s="271"/>
      <c r="AM94" s="271"/>
      <c r="AN94" s="272">
        <f t="shared" ref="AN94:AN102" si="0">SUM(AG94,AT94)</f>
        <v>0</v>
      </c>
      <c r="AO94" s="272"/>
      <c r="AP94" s="272"/>
      <c r="AQ94" s="84" t="s">
        <v>1</v>
      </c>
      <c r="AR94" s="85"/>
      <c r="AS94" s="86">
        <f>ROUND(AS95+SUM(AS96:AS98)+AS101+AS102,2)</f>
        <v>0</v>
      </c>
      <c r="AT94" s="87">
        <f t="shared" ref="AT94:AT102" si="1">ROUND(SUM(AV94:AW94),2)</f>
        <v>0</v>
      </c>
      <c r="AU94" s="88">
        <f>ROUND(AU95+SUM(AU96:AU98)+AU101+AU102,5)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ROUND(AZ95+SUM(AZ96:AZ98)+AZ101+AZ102,2)</f>
        <v>0</v>
      </c>
      <c r="BA94" s="87">
        <f>ROUND(BA95+SUM(BA96:BA98)+BA101+BA102,2)</f>
        <v>0</v>
      </c>
      <c r="BB94" s="87">
        <f>ROUND(BB95+SUM(BB96:BB98)+BB101+BB102,2)</f>
        <v>0</v>
      </c>
      <c r="BC94" s="87">
        <f>ROUND(BC95+SUM(BC96:BC98)+BC101+BC102,2)</f>
        <v>0</v>
      </c>
      <c r="BD94" s="89">
        <f>ROUND(BD95+SUM(BD96:BD98)+BD101+BD102,2)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5.05" customHeight="1">
      <c r="A95" s="92" t="s">
        <v>81</v>
      </c>
      <c r="B95" s="93"/>
      <c r="C95" s="94"/>
      <c r="D95" s="270" t="s">
        <v>82</v>
      </c>
      <c r="E95" s="270"/>
      <c r="F95" s="270"/>
      <c r="G95" s="270"/>
      <c r="H95" s="270"/>
      <c r="I95" s="95"/>
      <c r="J95" s="270" t="s">
        <v>83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68">
        <f>'SO 01 - ST - Oprava stani...'!J30</f>
        <v>0</v>
      </c>
      <c r="AH95" s="269"/>
      <c r="AI95" s="269"/>
      <c r="AJ95" s="269"/>
      <c r="AK95" s="269"/>
      <c r="AL95" s="269"/>
      <c r="AM95" s="269"/>
      <c r="AN95" s="268">
        <f t="shared" si="0"/>
        <v>0</v>
      </c>
      <c r="AO95" s="269"/>
      <c r="AP95" s="269"/>
      <c r="AQ95" s="96" t="s">
        <v>84</v>
      </c>
      <c r="AR95" s="97"/>
      <c r="AS95" s="98">
        <v>0</v>
      </c>
      <c r="AT95" s="99">
        <f t="shared" si="1"/>
        <v>0</v>
      </c>
      <c r="AU95" s="100">
        <f>'SO 01 - ST - Oprava stani...'!P119</f>
        <v>0</v>
      </c>
      <c r="AV95" s="99">
        <f>'SO 01 - ST - Oprava stani...'!J33</f>
        <v>0</v>
      </c>
      <c r="AW95" s="99">
        <f>'SO 01 - ST - Oprava stani...'!J34</f>
        <v>0</v>
      </c>
      <c r="AX95" s="99">
        <f>'SO 01 - ST - Oprava stani...'!J35</f>
        <v>0</v>
      </c>
      <c r="AY95" s="99">
        <f>'SO 01 - ST - Oprava stani...'!J36</f>
        <v>0</v>
      </c>
      <c r="AZ95" s="99">
        <f>'SO 01 - ST - Oprava stani...'!F33</f>
        <v>0</v>
      </c>
      <c r="BA95" s="99">
        <f>'SO 01 - ST - Oprava stani...'!F34</f>
        <v>0</v>
      </c>
      <c r="BB95" s="99">
        <f>'SO 01 - ST - Oprava stani...'!F35</f>
        <v>0</v>
      </c>
      <c r="BC95" s="99">
        <f>'SO 01 - ST - Oprava stani...'!F36</f>
        <v>0</v>
      </c>
      <c r="BD95" s="101">
        <f>'SO 01 - ST - Oprava stani...'!F37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5.05" customHeight="1">
      <c r="A96" s="92" t="s">
        <v>81</v>
      </c>
      <c r="B96" s="93"/>
      <c r="C96" s="94"/>
      <c r="D96" s="270" t="s">
        <v>88</v>
      </c>
      <c r="E96" s="270"/>
      <c r="F96" s="270"/>
      <c r="G96" s="270"/>
      <c r="H96" s="270"/>
      <c r="I96" s="95"/>
      <c r="J96" s="270" t="s">
        <v>89</v>
      </c>
      <c r="K96" s="270"/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  <c r="W96" s="270"/>
      <c r="X96" s="270"/>
      <c r="Y96" s="270"/>
      <c r="Z96" s="270"/>
      <c r="AA96" s="270"/>
      <c r="AB96" s="270"/>
      <c r="AC96" s="270"/>
      <c r="AD96" s="270"/>
      <c r="AE96" s="270"/>
      <c r="AF96" s="270"/>
      <c r="AG96" s="268">
        <f>'SO 02 - ST - Zrušení stan...'!J30</f>
        <v>0</v>
      </c>
      <c r="AH96" s="269"/>
      <c r="AI96" s="269"/>
      <c r="AJ96" s="269"/>
      <c r="AK96" s="269"/>
      <c r="AL96" s="269"/>
      <c r="AM96" s="269"/>
      <c r="AN96" s="268">
        <f t="shared" si="0"/>
        <v>0</v>
      </c>
      <c r="AO96" s="269"/>
      <c r="AP96" s="269"/>
      <c r="AQ96" s="96" t="s">
        <v>84</v>
      </c>
      <c r="AR96" s="97"/>
      <c r="AS96" s="98">
        <v>0</v>
      </c>
      <c r="AT96" s="99">
        <f t="shared" si="1"/>
        <v>0</v>
      </c>
      <c r="AU96" s="100">
        <f>'SO 02 - ST - Zrušení stan...'!P119</f>
        <v>0</v>
      </c>
      <c r="AV96" s="99">
        <f>'SO 02 - ST - Zrušení stan...'!J33</f>
        <v>0</v>
      </c>
      <c r="AW96" s="99">
        <f>'SO 02 - ST - Zrušení stan...'!J34</f>
        <v>0</v>
      </c>
      <c r="AX96" s="99">
        <f>'SO 02 - ST - Zrušení stan...'!J35</f>
        <v>0</v>
      </c>
      <c r="AY96" s="99">
        <f>'SO 02 - ST - Zrušení stan...'!J36</f>
        <v>0</v>
      </c>
      <c r="AZ96" s="99">
        <f>'SO 02 - ST - Zrušení stan...'!F33</f>
        <v>0</v>
      </c>
      <c r="BA96" s="99">
        <f>'SO 02 - ST - Zrušení stan...'!F34</f>
        <v>0</v>
      </c>
      <c r="BB96" s="99">
        <f>'SO 02 - ST - Zrušení stan...'!F35</f>
        <v>0</v>
      </c>
      <c r="BC96" s="99">
        <f>'SO 02 - ST - Zrušení stan...'!F36</f>
        <v>0</v>
      </c>
      <c r="BD96" s="101">
        <f>'SO 02 - ST - Zrušení stan...'!F37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25.05" customHeight="1">
      <c r="A97" s="92" t="s">
        <v>81</v>
      </c>
      <c r="B97" s="93"/>
      <c r="C97" s="94"/>
      <c r="D97" s="270" t="s">
        <v>91</v>
      </c>
      <c r="E97" s="270"/>
      <c r="F97" s="270"/>
      <c r="G97" s="270"/>
      <c r="H97" s="270"/>
      <c r="I97" s="95"/>
      <c r="J97" s="270" t="s">
        <v>92</v>
      </c>
      <c r="K97" s="270"/>
      <c r="L97" s="270"/>
      <c r="M97" s="270"/>
      <c r="N97" s="270"/>
      <c r="O97" s="270"/>
      <c r="P97" s="270"/>
      <c r="Q97" s="270"/>
      <c r="R97" s="270"/>
      <c r="S97" s="270"/>
      <c r="T97" s="270"/>
      <c r="U97" s="270"/>
      <c r="V97" s="270"/>
      <c r="W97" s="270"/>
      <c r="X97" s="270"/>
      <c r="Y97" s="270"/>
      <c r="Z97" s="270"/>
      <c r="AA97" s="270"/>
      <c r="AB97" s="270"/>
      <c r="AC97" s="270"/>
      <c r="AD97" s="270"/>
      <c r="AE97" s="270"/>
      <c r="AF97" s="270"/>
      <c r="AG97" s="268">
        <f>'SO 03 - ST - Oprava stani...'!J30</f>
        <v>0</v>
      </c>
      <c r="AH97" s="269"/>
      <c r="AI97" s="269"/>
      <c r="AJ97" s="269"/>
      <c r="AK97" s="269"/>
      <c r="AL97" s="269"/>
      <c r="AM97" s="269"/>
      <c r="AN97" s="268">
        <f t="shared" si="0"/>
        <v>0</v>
      </c>
      <c r="AO97" s="269"/>
      <c r="AP97" s="269"/>
      <c r="AQ97" s="96" t="s">
        <v>84</v>
      </c>
      <c r="AR97" s="97"/>
      <c r="AS97" s="98">
        <v>0</v>
      </c>
      <c r="AT97" s="99">
        <f t="shared" si="1"/>
        <v>0</v>
      </c>
      <c r="AU97" s="100">
        <f>'SO 03 - ST - Oprava stani...'!P119</f>
        <v>0</v>
      </c>
      <c r="AV97" s="99">
        <f>'SO 03 - ST - Oprava stani...'!J33</f>
        <v>0</v>
      </c>
      <c r="AW97" s="99">
        <f>'SO 03 - ST - Oprava stani...'!J34</f>
        <v>0</v>
      </c>
      <c r="AX97" s="99">
        <f>'SO 03 - ST - Oprava stani...'!J35</f>
        <v>0</v>
      </c>
      <c r="AY97" s="99">
        <f>'SO 03 - ST - Oprava stani...'!J36</f>
        <v>0</v>
      </c>
      <c r="AZ97" s="99">
        <f>'SO 03 - ST - Oprava stani...'!F33</f>
        <v>0</v>
      </c>
      <c r="BA97" s="99">
        <f>'SO 03 - ST - Oprava stani...'!F34</f>
        <v>0</v>
      </c>
      <c r="BB97" s="99">
        <f>'SO 03 - ST - Oprava stani...'!F35</f>
        <v>0</v>
      </c>
      <c r="BC97" s="99">
        <f>'SO 03 - ST - Oprava stani...'!F36</f>
        <v>0</v>
      </c>
      <c r="BD97" s="101">
        <f>'SO 03 - ST - Oprava stani...'!F37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25.05" customHeight="1">
      <c r="B98" s="93"/>
      <c r="C98" s="94"/>
      <c r="D98" s="270" t="s">
        <v>94</v>
      </c>
      <c r="E98" s="270"/>
      <c r="F98" s="270"/>
      <c r="G98" s="270"/>
      <c r="H98" s="270"/>
      <c r="I98" s="95"/>
      <c r="J98" s="270" t="s">
        <v>95</v>
      </c>
      <c r="K98" s="270"/>
      <c r="L98" s="270"/>
      <c r="M98" s="270"/>
      <c r="N98" s="270"/>
      <c r="O98" s="270"/>
      <c r="P98" s="270"/>
      <c r="Q98" s="270"/>
      <c r="R98" s="270"/>
      <c r="S98" s="270"/>
      <c r="T98" s="270"/>
      <c r="U98" s="270"/>
      <c r="V98" s="270"/>
      <c r="W98" s="270"/>
      <c r="X98" s="270"/>
      <c r="Y98" s="270"/>
      <c r="Z98" s="270"/>
      <c r="AA98" s="270"/>
      <c r="AB98" s="270"/>
      <c r="AC98" s="270"/>
      <c r="AD98" s="270"/>
      <c r="AE98" s="270"/>
      <c r="AF98" s="270"/>
      <c r="AG98" s="276">
        <f>ROUND(SUM(AG99:AG100),2)</f>
        <v>0</v>
      </c>
      <c r="AH98" s="269"/>
      <c r="AI98" s="269"/>
      <c r="AJ98" s="269"/>
      <c r="AK98" s="269"/>
      <c r="AL98" s="269"/>
      <c r="AM98" s="269"/>
      <c r="AN98" s="268">
        <f t="shared" si="0"/>
        <v>0</v>
      </c>
      <c r="AO98" s="269"/>
      <c r="AP98" s="269"/>
      <c r="AQ98" s="96" t="s">
        <v>84</v>
      </c>
      <c r="AR98" s="97"/>
      <c r="AS98" s="98">
        <f>ROUND(SUM(AS99:AS100),2)</f>
        <v>0</v>
      </c>
      <c r="AT98" s="99">
        <f t="shared" si="1"/>
        <v>0</v>
      </c>
      <c r="AU98" s="100">
        <f>ROUND(SUM(AU99:AU100),5)</f>
        <v>0</v>
      </c>
      <c r="AV98" s="99">
        <f>ROUND(AZ98*L29,2)</f>
        <v>0</v>
      </c>
      <c r="AW98" s="99">
        <f>ROUND(BA98*L30,2)</f>
        <v>0</v>
      </c>
      <c r="AX98" s="99">
        <f>ROUND(BB98*L29,2)</f>
        <v>0</v>
      </c>
      <c r="AY98" s="99">
        <f>ROUND(BC98*L30,2)</f>
        <v>0</v>
      </c>
      <c r="AZ98" s="99">
        <f>ROUND(SUM(AZ99:AZ100),2)</f>
        <v>0</v>
      </c>
      <c r="BA98" s="99">
        <f>ROUND(SUM(BA99:BA100),2)</f>
        <v>0</v>
      </c>
      <c r="BB98" s="99">
        <f>ROUND(SUM(BB99:BB100),2)</f>
        <v>0</v>
      </c>
      <c r="BC98" s="99">
        <f>ROUND(SUM(BC99:BC100),2)</f>
        <v>0</v>
      </c>
      <c r="BD98" s="101">
        <f>ROUND(SUM(BD99:BD100),2)</f>
        <v>0</v>
      </c>
      <c r="BS98" s="102" t="s">
        <v>76</v>
      </c>
      <c r="BT98" s="102" t="s">
        <v>85</v>
      </c>
      <c r="BU98" s="102" t="s">
        <v>78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4" customFormat="1" ht="25.05" customHeight="1">
      <c r="A99" s="92" t="s">
        <v>81</v>
      </c>
      <c r="B99" s="57"/>
      <c r="C99" s="103"/>
      <c r="D99" s="103"/>
      <c r="E99" s="275" t="s">
        <v>97</v>
      </c>
      <c r="F99" s="275"/>
      <c r="G99" s="275"/>
      <c r="H99" s="275"/>
      <c r="I99" s="275"/>
      <c r="J99" s="103"/>
      <c r="K99" s="275" t="s">
        <v>98</v>
      </c>
      <c r="L99" s="275"/>
      <c r="M99" s="275"/>
      <c r="N99" s="275"/>
      <c r="O99" s="275"/>
      <c r="P99" s="275"/>
      <c r="Q99" s="275"/>
      <c r="R99" s="275"/>
      <c r="S99" s="275"/>
      <c r="T99" s="275"/>
      <c r="U99" s="275"/>
      <c r="V99" s="275"/>
      <c r="W99" s="275"/>
      <c r="X99" s="275"/>
      <c r="Y99" s="275"/>
      <c r="Z99" s="275"/>
      <c r="AA99" s="275"/>
      <c r="AB99" s="275"/>
      <c r="AC99" s="275"/>
      <c r="AD99" s="275"/>
      <c r="AE99" s="275"/>
      <c r="AF99" s="275"/>
      <c r="AG99" s="273">
        <f>'SO 04-01 - Sborník UOŽI 0...'!J32</f>
        <v>0</v>
      </c>
      <c r="AH99" s="274"/>
      <c r="AI99" s="274"/>
      <c r="AJ99" s="274"/>
      <c r="AK99" s="274"/>
      <c r="AL99" s="274"/>
      <c r="AM99" s="274"/>
      <c r="AN99" s="273">
        <f t="shared" si="0"/>
        <v>0</v>
      </c>
      <c r="AO99" s="274"/>
      <c r="AP99" s="274"/>
      <c r="AQ99" s="104" t="s">
        <v>99</v>
      </c>
      <c r="AR99" s="59"/>
      <c r="AS99" s="105">
        <v>0</v>
      </c>
      <c r="AT99" s="106">
        <f t="shared" si="1"/>
        <v>0</v>
      </c>
      <c r="AU99" s="107">
        <f>'SO 04-01 - Sborník UOŽI 0...'!P123</f>
        <v>0</v>
      </c>
      <c r="AV99" s="106">
        <f>'SO 04-01 - Sborník UOŽI 0...'!J35</f>
        <v>0</v>
      </c>
      <c r="AW99" s="106">
        <f>'SO 04-01 - Sborník UOŽI 0...'!J36</f>
        <v>0</v>
      </c>
      <c r="AX99" s="106">
        <f>'SO 04-01 - Sborník UOŽI 0...'!J37</f>
        <v>0</v>
      </c>
      <c r="AY99" s="106">
        <f>'SO 04-01 - Sborník UOŽI 0...'!J38</f>
        <v>0</v>
      </c>
      <c r="AZ99" s="106">
        <f>'SO 04-01 - Sborník UOŽI 0...'!F35</f>
        <v>0</v>
      </c>
      <c r="BA99" s="106">
        <f>'SO 04-01 - Sborník UOŽI 0...'!F36</f>
        <v>0</v>
      </c>
      <c r="BB99" s="106">
        <f>'SO 04-01 - Sborník UOŽI 0...'!F37</f>
        <v>0</v>
      </c>
      <c r="BC99" s="106">
        <f>'SO 04-01 - Sborník UOŽI 0...'!F38</f>
        <v>0</v>
      </c>
      <c r="BD99" s="108">
        <f>'SO 04-01 - Sborník UOŽI 0...'!F39</f>
        <v>0</v>
      </c>
      <c r="BT99" s="109" t="s">
        <v>87</v>
      </c>
      <c r="BV99" s="109" t="s">
        <v>79</v>
      </c>
      <c r="BW99" s="109" t="s">
        <v>100</v>
      </c>
      <c r="BX99" s="109" t="s">
        <v>96</v>
      </c>
      <c r="CL99" s="109" t="s">
        <v>1</v>
      </c>
    </row>
    <row r="100" spans="1:91" s="4" customFormat="1" ht="25.05" customHeight="1">
      <c r="A100" s="92" t="s">
        <v>81</v>
      </c>
      <c r="B100" s="57"/>
      <c r="C100" s="103"/>
      <c r="D100" s="103"/>
      <c r="E100" s="275" t="s">
        <v>101</v>
      </c>
      <c r="F100" s="275"/>
      <c r="G100" s="275"/>
      <c r="H100" s="275"/>
      <c r="I100" s="275"/>
      <c r="J100" s="103"/>
      <c r="K100" s="275" t="s">
        <v>102</v>
      </c>
      <c r="L100" s="275"/>
      <c r="M100" s="275"/>
      <c r="N100" s="275"/>
      <c r="O100" s="275"/>
      <c r="P100" s="275"/>
      <c r="Q100" s="275"/>
      <c r="R100" s="275"/>
      <c r="S100" s="275"/>
      <c r="T100" s="275"/>
      <c r="U100" s="275"/>
      <c r="V100" s="275"/>
      <c r="W100" s="275"/>
      <c r="X100" s="275"/>
      <c r="Y100" s="275"/>
      <c r="Z100" s="275"/>
      <c r="AA100" s="275"/>
      <c r="AB100" s="275"/>
      <c r="AC100" s="275"/>
      <c r="AD100" s="275"/>
      <c r="AE100" s="275"/>
      <c r="AF100" s="275"/>
      <c r="AG100" s="273">
        <f>'SO 04-02 - ÚRS 2023 01'!J32</f>
        <v>0</v>
      </c>
      <c r="AH100" s="274"/>
      <c r="AI100" s="274"/>
      <c r="AJ100" s="274"/>
      <c r="AK100" s="274"/>
      <c r="AL100" s="274"/>
      <c r="AM100" s="274"/>
      <c r="AN100" s="273">
        <f t="shared" si="0"/>
        <v>0</v>
      </c>
      <c r="AO100" s="274"/>
      <c r="AP100" s="274"/>
      <c r="AQ100" s="104" t="s">
        <v>99</v>
      </c>
      <c r="AR100" s="59"/>
      <c r="AS100" s="105">
        <v>0</v>
      </c>
      <c r="AT100" s="106">
        <f t="shared" si="1"/>
        <v>0</v>
      </c>
      <c r="AU100" s="107">
        <f>'SO 04-02 - ÚRS 2023 01'!P125</f>
        <v>0</v>
      </c>
      <c r="AV100" s="106">
        <f>'SO 04-02 - ÚRS 2023 01'!J35</f>
        <v>0</v>
      </c>
      <c r="AW100" s="106">
        <f>'SO 04-02 - ÚRS 2023 01'!J36</f>
        <v>0</v>
      </c>
      <c r="AX100" s="106">
        <f>'SO 04-02 - ÚRS 2023 01'!J37</f>
        <v>0</v>
      </c>
      <c r="AY100" s="106">
        <f>'SO 04-02 - ÚRS 2023 01'!J38</f>
        <v>0</v>
      </c>
      <c r="AZ100" s="106">
        <f>'SO 04-02 - ÚRS 2023 01'!F35</f>
        <v>0</v>
      </c>
      <c r="BA100" s="106">
        <f>'SO 04-02 - ÚRS 2023 01'!F36</f>
        <v>0</v>
      </c>
      <c r="BB100" s="106">
        <f>'SO 04-02 - ÚRS 2023 01'!F37</f>
        <v>0</v>
      </c>
      <c r="BC100" s="106">
        <f>'SO 04-02 - ÚRS 2023 01'!F38</f>
        <v>0</v>
      </c>
      <c r="BD100" s="108">
        <f>'SO 04-02 - ÚRS 2023 01'!F39</f>
        <v>0</v>
      </c>
      <c r="BT100" s="109" t="s">
        <v>87</v>
      </c>
      <c r="BV100" s="109" t="s">
        <v>79</v>
      </c>
      <c r="BW100" s="109" t="s">
        <v>103</v>
      </c>
      <c r="BX100" s="109" t="s">
        <v>96</v>
      </c>
      <c r="CL100" s="109" t="s">
        <v>1</v>
      </c>
    </row>
    <row r="101" spans="1:91" s="7" customFormat="1" ht="25.05" customHeight="1">
      <c r="A101" s="92" t="s">
        <v>81</v>
      </c>
      <c r="B101" s="93"/>
      <c r="C101" s="94"/>
      <c r="D101" s="270" t="s">
        <v>104</v>
      </c>
      <c r="E101" s="270"/>
      <c r="F101" s="270"/>
      <c r="G101" s="270"/>
      <c r="H101" s="270"/>
      <c r="I101" s="95"/>
      <c r="J101" s="270" t="s">
        <v>105</v>
      </c>
      <c r="K101" s="270"/>
      <c r="L101" s="270"/>
      <c r="M101" s="270"/>
      <c r="N101" s="270"/>
      <c r="O101" s="270"/>
      <c r="P101" s="270"/>
      <c r="Q101" s="270"/>
      <c r="R101" s="270"/>
      <c r="S101" s="270"/>
      <c r="T101" s="270"/>
      <c r="U101" s="270"/>
      <c r="V101" s="270"/>
      <c r="W101" s="270"/>
      <c r="X101" s="270"/>
      <c r="Y101" s="270"/>
      <c r="Z101" s="270"/>
      <c r="AA101" s="270"/>
      <c r="AB101" s="270"/>
      <c r="AC101" s="270"/>
      <c r="AD101" s="270"/>
      <c r="AE101" s="270"/>
      <c r="AF101" s="270"/>
      <c r="AG101" s="268">
        <f>'SO 05 - SEE - Oprava osvě...'!J30</f>
        <v>0</v>
      </c>
      <c r="AH101" s="269"/>
      <c r="AI101" s="269"/>
      <c r="AJ101" s="269"/>
      <c r="AK101" s="269"/>
      <c r="AL101" s="269"/>
      <c r="AM101" s="269"/>
      <c r="AN101" s="268">
        <f t="shared" si="0"/>
        <v>0</v>
      </c>
      <c r="AO101" s="269"/>
      <c r="AP101" s="269"/>
      <c r="AQ101" s="96" t="s">
        <v>84</v>
      </c>
      <c r="AR101" s="97"/>
      <c r="AS101" s="98">
        <v>0</v>
      </c>
      <c r="AT101" s="99">
        <f t="shared" si="1"/>
        <v>0</v>
      </c>
      <c r="AU101" s="100">
        <f>'SO 05 - SEE - Oprava osvě...'!P118</f>
        <v>0</v>
      </c>
      <c r="AV101" s="99">
        <f>'SO 05 - SEE - Oprava osvě...'!J33</f>
        <v>0</v>
      </c>
      <c r="AW101" s="99">
        <f>'SO 05 - SEE - Oprava osvě...'!J34</f>
        <v>0</v>
      </c>
      <c r="AX101" s="99">
        <f>'SO 05 - SEE - Oprava osvě...'!J35</f>
        <v>0</v>
      </c>
      <c r="AY101" s="99">
        <f>'SO 05 - SEE - Oprava osvě...'!J36</f>
        <v>0</v>
      </c>
      <c r="AZ101" s="99">
        <f>'SO 05 - SEE - Oprava osvě...'!F33</f>
        <v>0</v>
      </c>
      <c r="BA101" s="99">
        <f>'SO 05 - SEE - Oprava osvě...'!F34</f>
        <v>0</v>
      </c>
      <c r="BB101" s="99">
        <f>'SO 05 - SEE - Oprava osvě...'!F35</f>
        <v>0</v>
      </c>
      <c r="BC101" s="99">
        <f>'SO 05 - SEE - Oprava osvě...'!F36</f>
        <v>0</v>
      </c>
      <c r="BD101" s="101">
        <f>'SO 05 - SEE - Oprava osvě...'!F37</f>
        <v>0</v>
      </c>
      <c r="BT101" s="102" t="s">
        <v>85</v>
      </c>
      <c r="BV101" s="102" t="s">
        <v>79</v>
      </c>
      <c r="BW101" s="102" t="s">
        <v>106</v>
      </c>
      <c r="BX101" s="102" t="s">
        <v>5</v>
      </c>
      <c r="CL101" s="102" t="s">
        <v>1</v>
      </c>
      <c r="CM101" s="102" t="s">
        <v>87</v>
      </c>
    </row>
    <row r="102" spans="1:91" s="7" customFormat="1" ht="25.05" customHeight="1">
      <c r="A102" s="92" t="s">
        <v>81</v>
      </c>
      <c r="B102" s="93"/>
      <c r="C102" s="94"/>
      <c r="D102" s="270" t="s">
        <v>107</v>
      </c>
      <c r="E102" s="270"/>
      <c r="F102" s="270"/>
      <c r="G102" s="270"/>
      <c r="H102" s="270"/>
      <c r="I102" s="95"/>
      <c r="J102" s="270" t="s">
        <v>17</v>
      </c>
      <c r="K102" s="270"/>
      <c r="L102" s="270"/>
      <c r="M102" s="270"/>
      <c r="N102" s="270"/>
      <c r="O102" s="270"/>
      <c r="P102" s="270"/>
      <c r="Q102" s="270"/>
      <c r="R102" s="270"/>
      <c r="S102" s="270"/>
      <c r="T102" s="270"/>
      <c r="U102" s="270"/>
      <c r="V102" s="270"/>
      <c r="W102" s="270"/>
      <c r="X102" s="270"/>
      <c r="Y102" s="270"/>
      <c r="Z102" s="270"/>
      <c r="AA102" s="270"/>
      <c r="AB102" s="270"/>
      <c r="AC102" s="270"/>
      <c r="AD102" s="270"/>
      <c r="AE102" s="270"/>
      <c r="AF102" s="270"/>
      <c r="AG102" s="268">
        <f>'VON - Oprava kolejí a výh...'!J30</f>
        <v>0</v>
      </c>
      <c r="AH102" s="269"/>
      <c r="AI102" s="269"/>
      <c r="AJ102" s="269"/>
      <c r="AK102" s="269"/>
      <c r="AL102" s="269"/>
      <c r="AM102" s="269"/>
      <c r="AN102" s="268">
        <f t="shared" si="0"/>
        <v>0</v>
      </c>
      <c r="AO102" s="269"/>
      <c r="AP102" s="269"/>
      <c r="AQ102" s="96" t="s">
        <v>84</v>
      </c>
      <c r="AR102" s="97"/>
      <c r="AS102" s="110">
        <v>0</v>
      </c>
      <c r="AT102" s="111">
        <f t="shared" si="1"/>
        <v>0</v>
      </c>
      <c r="AU102" s="112">
        <f>'VON - Oprava kolejí a výh...'!P117</f>
        <v>0</v>
      </c>
      <c r="AV102" s="111">
        <f>'VON - Oprava kolejí a výh...'!J33</f>
        <v>0</v>
      </c>
      <c r="AW102" s="111">
        <f>'VON - Oprava kolejí a výh...'!J34</f>
        <v>0</v>
      </c>
      <c r="AX102" s="111">
        <f>'VON - Oprava kolejí a výh...'!J35</f>
        <v>0</v>
      </c>
      <c r="AY102" s="111">
        <f>'VON - Oprava kolejí a výh...'!J36</f>
        <v>0</v>
      </c>
      <c r="AZ102" s="111">
        <f>'VON - Oprava kolejí a výh...'!F33</f>
        <v>0</v>
      </c>
      <c r="BA102" s="111">
        <f>'VON - Oprava kolejí a výh...'!F34</f>
        <v>0</v>
      </c>
      <c r="BB102" s="111">
        <f>'VON - Oprava kolejí a výh...'!F35</f>
        <v>0</v>
      </c>
      <c r="BC102" s="111">
        <f>'VON - Oprava kolejí a výh...'!F36</f>
        <v>0</v>
      </c>
      <c r="BD102" s="113">
        <f>'VON - Oprava kolejí a výh...'!F37</f>
        <v>0</v>
      </c>
      <c r="BT102" s="102" t="s">
        <v>85</v>
      </c>
      <c r="BV102" s="102" t="s">
        <v>79</v>
      </c>
      <c r="BW102" s="102" t="s">
        <v>108</v>
      </c>
      <c r="BX102" s="102" t="s">
        <v>5</v>
      </c>
      <c r="CL102" s="102" t="s">
        <v>1</v>
      </c>
      <c r="CM102" s="102" t="s">
        <v>87</v>
      </c>
    </row>
    <row r="103" spans="1:91" s="2" customFormat="1" ht="30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2" customFormat="1" ht="6.9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algorithmName="SHA-512" hashValue="KRDhp1lPtCUPw09VHqZcFem4BV9HBkHh8XI9/qukUrntpfW5oB83O2m7jeiFe/dbR3866skYyAxt0DcmdrStxw==" saltValue="XezKimIVD3JSfn6HckQ7uptZ1dfbPZnSMROOfUmS9EWBvZtjqECjTnQfmCQKoRN1OJ5bZPYQx7id/pgEugtgSw==" spinCount="100000" sheet="1" objects="1" scenarios="1" formatColumns="0" formatRows="0"/>
  <mergeCells count="70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E99:I99"/>
    <mergeCell ref="K99:AF99"/>
    <mergeCell ref="J96:AF96"/>
    <mergeCell ref="D96:H96"/>
    <mergeCell ref="AG96:AM96"/>
    <mergeCell ref="D97:H97"/>
    <mergeCell ref="J97:AF97"/>
    <mergeCell ref="AG97:AM97"/>
    <mergeCell ref="D102:H102"/>
    <mergeCell ref="J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ST - Oprava stani...'!C2" display="/"/>
    <hyperlink ref="A96" location="'SO 02 - ST - Zrušení stan...'!C2" display="/"/>
    <hyperlink ref="A97" location="'SO 03 - ST - Oprava stani...'!C2" display="/"/>
    <hyperlink ref="A99" location="'SO 04-01 - Sborník UOŽI 0...'!C2" display="/"/>
    <hyperlink ref="A100" location="'SO 04-02 - ÚRS 2023 01'!C2" display="/"/>
    <hyperlink ref="A101" location="'SO 05 - SEE - Oprava osvě...'!C2" display="/"/>
    <hyperlink ref="A102" location="'VON - Oprava kolejí a výh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2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86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" customHeight="1">
      <c r="B4" s="19"/>
      <c r="D4" s="116" t="s">
        <v>109</v>
      </c>
      <c r="L4" s="19"/>
      <c r="M4" s="117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Oprava kolejí a výhybek v dopravně Nový Jičín město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8" t="s">
        <v>110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111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stavby'!AN8</f>
        <v>12. 6. 2023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28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28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2" t="s">
        <v>1</v>
      </c>
      <c r="F27" s="302"/>
      <c r="G27" s="302"/>
      <c r="H27" s="30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7" t="s">
        <v>41</v>
      </c>
      <c r="E33" s="118" t="s">
        <v>42</v>
      </c>
      <c r="F33" s="128">
        <f>ROUND((SUM(BE119:BE291)),  2)</f>
        <v>0</v>
      </c>
      <c r="G33" s="33"/>
      <c r="H33" s="33"/>
      <c r="I33" s="129">
        <v>0.21</v>
      </c>
      <c r="J33" s="128">
        <f>ROUND(((SUM(BE119:BE291))*I33),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8" t="s">
        <v>43</v>
      </c>
      <c r="F34" s="128">
        <f>ROUND((SUM(BF119:BF291)),  2)</f>
        <v>0</v>
      </c>
      <c r="G34" s="33"/>
      <c r="H34" s="33"/>
      <c r="I34" s="129">
        <v>0.15</v>
      </c>
      <c r="J34" s="128">
        <f>ROUND(((SUM(BF119:BF291))*I34),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8" t="s">
        <v>44</v>
      </c>
      <c r="F35" s="128">
        <f>ROUND((SUM(BG119:BG291)),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45</v>
      </c>
      <c r="F36" s="128">
        <f>ROUND((SUM(BH119:BH291)),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46</v>
      </c>
      <c r="F37" s="128">
        <f>ROUND((SUM(BI119:BI291)),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4" t="str">
        <f>E7</f>
        <v>Oprava kolejí a výhybek v dopravně Nový Jičín město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2" t="str">
        <f>E9</f>
        <v>SO 01 - ST - Oprava staniční koleje č. 1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 n. O.</v>
      </c>
      <c r="G89" s="35"/>
      <c r="H89" s="35"/>
      <c r="I89" s="28" t="s">
        <v>22</v>
      </c>
      <c r="J89" s="65" t="str">
        <f>IF(J12="","",J12)</f>
        <v>12. 6. 2023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113</v>
      </c>
      <c r="D94" s="149"/>
      <c r="E94" s="149"/>
      <c r="F94" s="149"/>
      <c r="G94" s="149"/>
      <c r="H94" s="149"/>
      <c r="I94" s="149"/>
      <c r="J94" s="150" t="s">
        <v>114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51" t="s">
        <v>115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116</v>
      </c>
    </row>
    <row r="97" spans="1:31" s="9" customFormat="1" ht="24.9" customHeight="1">
      <c r="B97" s="152"/>
      <c r="C97" s="153"/>
      <c r="D97" s="154" t="s">
        <v>117</v>
      </c>
      <c r="E97" s="155"/>
      <c r="F97" s="155"/>
      <c r="G97" s="155"/>
      <c r="H97" s="155"/>
      <c r="I97" s="155"/>
      <c r="J97" s="156">
        <f>J120</f>
        <v>0</v>
      </c>
      <c r="K97" s="153"/>
      <c r="L97" s="157"/>
    </row>
    <row r="98" spans="1:31" s="10" customFormat="1" ht="19.95" customHeight="1">
      <c r="B98" s="158"/>
      <c r="C98" s="103"/>
      <c r="D98" s="159" t="s">
        <v>118</v>
      </c>
      <c r="E98" s="160"/>
      <c r="F98" s="160"/>
      <c r="G98" s="160"/>
      <c r="H98" s="160"/>
      <c r="I98" s="160"/>
      <c r="J98" s="161">
        <f>J121</f>
        <v>0</v>
      </c>
      <c r="K98" s="103"/>
      <c r="L98" s="162"/>
    </row>
    <row r="99" spans="1:31" s="9" customFormat="1" ht="24.9" customHeight="1">
      <c r="B99" s="152"/>
      <c r="C99" s="153"/>
      <c r="D99" s="154" t="s">
        <v>119</v>
      </c>
      <c r="E99" s="155"/>
      <c r="F99" s="155"/>
      <c r="G99" s="155"/>
      <c r="H99" s="155"/>
      <c r="I99" s="155"/>
      <c r="J99" s="156">
        <f>J259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120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4" t="str">
        <f>E7</f>
        <v>Oprava kolejí a výhybek v dopravně Nový Jičín město</v>
      </c>
      <c r="F109" s="295"/>
      <c r="G109" s="295"/>
      <c r="H109" s="29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2" t="str">
        <f>E9</f>
        <v>SO 01 - ST - Oprava staniční koleje č. 1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Suchdol n. O.</v>
      </c>
      <c r="G113" s="35"/>
      <c r="H113" s="35"/>
      <c r="I113" s="28" t="s">
        <v>22</v>
      </c>
      <c r="J113" s="65" t="str">
        <f>IF(J12="","",J12)</f>
        <v>12. 6. 2023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63"/>
      <c r="B118" s="164"/>
      <c r="C118" s="165" t="s">
        <v>121</v>
      </c>
      <c r="D118" s="166" t="s">
        <v>62</v>
      </c>
      <c r="E118" s="166" t="s">
        <v>58</v>
      </c>
      <c r="F118" s="166" t="s">
        <v>59</v>
      </c>
      <c r="G118" s="166" t="s">
        <v>122</v>
      </c>
      <c r="H118" s="166" t="s">
        <v>123</v>
      </c>
      <c r="I118" s="166" t="s">
        <v>124</v>
      </c>
      <c r="J118" s="166" t="s">
        <v>114</v>
      </c>
      <c r="K118" s="167" t="s">
        <v>125</v>
      </c>
      <c r="L118" s="168"/>
      <c r="M118" s="74" t="s">
        <v>1</v>
      </c>
      <c r="N118" s="75" t="s">
        <v>41</v>
      </c>
      <c r="O118" s="75" t="s">
        <v>126</v>
      </c>
      <c r="P118" s="75" t="s">
        <v>127</v>
      </c>
      <c r="Q118" s="75" t="s">
        <v>128</v>
      </c>
      <c r="R118" s="75" t="s">
        <v>129</v>
      </c>
      <c r="S118" s="75" t="s">
        <v>130</v>
      </c>
      <c r="T118" s="76" t="s">
        <v>131</v>
      </c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</row>
    <row r="119" spans="1:65" s="2" customFormat="1" ht="22.8" customHeight="1">
      <c r="A119" s="33"/>
      <c r="B119" s="34"/>
      <c r="C119" s="81" t="s">
        <v>132</v>
      </c>
      <c r="D119" s="35"/>
      <c r="E119" s="35"/>
      <c r="F119" s="35"/>
      <c r="G119" s="35"/>
      <c r="H119" s="35"/>
      <c r="I119" s="35"/>
      <c r="J119" s="169">
        <f>BK119</f>
        <v>0</v>
      </c>
      <c r="K119" s="35"/>
      <c r="L119" s="38"/>
      <c r="M119" s="77"/>
      <c r="N119" s="170"/>
      <c r="O119" s="78"/>
      <c r="P119" s="171">
        <f>P120+P259</f>
        <v>0</v>
      </c>
      <c r="Q119" s="78"/>
      <c r="R119" s="171">
        <f>R120+R259</f>
        <v>345.34108899999995</v>
      </c>
      <c r="S119" s="78"/>
      <c r="T119" s="172">
        <f>T120+T259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116</v>
      </c>
      <c r="BK119" s="173">
        <f>BK120+BK259</f>
        <v>0</v>
      </c>
    </row>
    <row r="120" spans="1:65" s="12" customFormat="1" ht="25.95" customHeight="1">
      <c r="B120" s="174"/>
      <c r="C120" s="175"/>
      <c r="D120" s="176" t="s">
        <v>76</v>
      </c>
      <c r="E120" s="177" t="s">
        <v>133</v>
      </c>
      <c r="F120" s="177" t="s">
        <v>134</v>
      </c>
      <c r="G120" s="175"/>
      <c r="H120" s="175"/>
      <c r="I120" s="178"/>
      <c r="J120" s="179">
        <f>BK120</f>
        <v>0</v>
      </c>
      <c r="K120" s="175"/>
      <c r="L120" s="180"/>
      <c r="M120" s="181"/>
      <c r="N120" s="182"/>
      <c r="O120" s="182"/>
      <c r="P120" s="183">
        <f>P121</f>
        <v>0</v>
      </c>
      <c r="Q120" s="182"/>
      <c r="R120" s="183">
        <f>R121</f>
        <v>345.34108899999995</v>
      </c>
      <c r="S120" s="182"/>
      <c r="T120" s="184">
        <f>T121</f>
        <v>0</v>
      </c>
      <c r="AR120" s="185" t="s">
        <v>85</v>
      </c>
      <c r="AT120" s="186" t="s">
        <v>76</v>
      </c>
      <c r="AU120" s="186" t="s">
        <v>77</v>
      </c>
      <c r="AY120" s="185" t="s">
        <v>135</v>
      </c>
      <c r="BK120" s="187">
        <f>BK121</f>
        <v>0</v>
      </c>
    </row>
    <row r="121" spans="1:65" s="12" customFormat="1" ht="22.8" customHeight="1">
      <c r="B121" s="174"/>
      <c r="C121" s="175"/>
      <c r="D121" s="176" t="s">
        <v>76</v>
      </c>
      <c r="E121" s="188" t="s">
        <v>136</v>
      </c>
      <c r="F121" s="188" t="s">
        <v>137</v>
      </c>
      <c r="G121" s="175"/>
      <c r="H121" s="175"/>
      <c r="I121" s="178"/>
      <c r="J121" s="189">
        <f>BK121</f>
        <v>0</v>
      </c>
      <c r="K121" s="175"/>
      <c r="L121" s="180"/>
      <c r="M121" s="181"/>
      <c r="N121" s="182"/>
      <c r="O121" s="182"/>
      <c r="P121" s="183">
        <f>SUM(P122:P258)</f>
        <v>0</v>
      </c>
      <c r="Q121" s="182"/>
      <c r="R121" s="183">
        <f>SUM(R122:R258)</f>
        <v>345.34108899999995</v>
      </c>
      <c r="S121" s="182"/>
      <c r="T121" s="184">
        <f>SUM(T122:T258)</f>
        <v>0</v>
      </c>
      <c r="AR121" s="185" t="s">
        <v>85</v>
      </c>
      <c r="AT121" s="186" t="s">
        <v>76</v>
      </c>
      <c r="AU121" s="186" t="s">
        <v>85</v>
      </c>
      <c r="AY121" s="185" t="s">
        <v>135</v>
      </c>
      <c r="BK121" s="187">
        <f>SUM(BK122:BK258)</f>
        <v>0</v>
      </c>
    </row>
    <row r="122" spans="1:65" s="2" customFormat="1" ht="16.5" customHeight="1">
      <c r="A122" s="33"/>
      <c r="B122" s="34"/>
      <c r="C122" s="190" t="s">
        <v>85</v>
      </c>
      <c r="D122" s="190" t="s">
        <v>138</v>
      </c>
      <c r="E122" s="191" t="s">
        <v>139</v>
      </c>
      <c r="F122" s="192" t="s">
        <v>140</v>
      </c>
      <c r="G122" s="193" t="s">
        <v>141</v>
      </c>
      <c r="H122" s="194">
        <v>26</v>
      </c>
      <c r="I122" s="195"/>
      <c r="J122" s="196">
        <f>ROUND(I122*H122,2)</f>
        <v>0</v>
      </c>
      <c r="K122" s="192" t="s">
        <v>98</v>
      </c>
      <c r="L122" s="38"/>
      <c r="M122" s="197" t="s">
        <v>1</v>
      </c>
      <c r="N122" s="198" t="s">
        <v>42</v>
      </c>
      <c r="O122" s="7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1" t="s">
        <v>142</v>
      </c>
      <c r="AT122" s="201" t="s">
        <v>138</v>
      </c>
      <c r="AU122" s="201" t="s">
        <v>87</v>
      </c>
      <c r="AY122" s="16" t="s">
        <v>135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6" t="s">
        <v>85</v>
      </c>
      <c r="BK122" s="202">
        <f>ROUND(I122*H122,2)</f>
        <v>0</v>
      </c>
      <c r="BL122" s="16" t="s">
        <v>142</v>
      </c>
      <c r="BM122" s="201" t="s">
        <v>143</v>
      </c>
    </row>
    <row r="123" spans="1:65" s="2" customFormat="1" ht="28.8">
      <c r="A123" s="33"/>
      <c r="B123" s="34"/>
      <c r="C123" s="35"/>
      <c r="D123" s="203" t="s">
        <v>144</v>
      </c>
      <c r="E123" s="35"/>
      <c r="F123" s="204" t="s">
        <v>145</v>
      </c>
      <c r="G123" s="35"/>
      <c r="H123" s="35"/>
      <c r="I123" s="205"/>
      <c r="J123" s="35"/>
      <c r="K123" s="35"/>
      <c r="L123" s="38"/>
      <c r="M123" s="206"/>
      <c r="N123" s="207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13" customFormat="1">
      <c r="B124" s="208"/>
      <c r="C124" s="209"/>
      <c r="D124" s="203" t="s">
        <v>146</v>
      </c>
      <c r="E124" s="210" t="s">
        <v>1</v>
      </c>
      <c r="F124" s="211" t="s">
        <v>147</v>
      </c>
      <c r="G124" s="209"/>
      <c r="H124" s="212">
        <v>26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146</v>
      </c>
      <c r="AU124" s="218" t="s">
        <v>87</v>
      </c>
      <c r="AV124" s="13" t="s">
        <v>87</v>
      </c>
      <c r="AW124" s="13" t="s">
        <v>34</v>
      </c>
      <c r="AX124" s="13" t="s">
        <v>85</v>
      </c>
      <c r="AY124" s="218" t="s">
        <v>135</v>
      </c>
    </row>
    <row r="125" spans="1:65" s="2" customFormat="1" ht="16.5" customHeight="1">
      <c r="A125" s="33"/>
      <c r="B125" s="34"/>
      <c r="C125" s="190" t="s">
        <v>87</v>
      </c>
      <c r="D125" s="190" t="s">
        <v>138</v>
      </c>
      <c r="E125" s="191" t="s">
        <v>148</v>
      </c>
      <c r="F125" s="192" t="s">
        <v>149</v>
      </c>
      <c r="G125" s="193" t="s">
        <v>150</v>
      </c>
      <c r="H125" s="194">
        <v>13.19</v>
      </c>
      <c r="I125" s="195"/>
      <c r="J125" s="196">
        <f>ROUND(I125*H125,2)</f>
        <v>0</v>
      </c>
      <c r="K125" s="192" t="s">
        <v>98</v>
      </c>
      <c r="L125" s="38"/>
      <c r="M125" s="197" t="s">
        <v>1</v>
      </c>
      <c r="N125" s="198" t="s">
        <v>42</v>
      </c>
      <c r="O125" s="7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1" t="s">
        <v>142</v>
      </c>
      <c r="AT125" s="201" t="s">
        <v>138</v>
      </c>
      <c r="AU125" s="201" t="s">
        <v>87</v>
      </c>
      <c r="AY125" s="16" t="s">
        <v>135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85</v>
      </c>
      <c r="BK125" s="202">
        <f>ROUND(I125*H125,2)</f>
        <v>0</v>
      </c>
      <c r="BL125" s="16" t="s">
        <v>142</v>
      </c>
      <c r="BM125" s="201" t="s">
        <v>151</v>
      </c>
    </row>
    <row r="126" spans="1:65" s="2" customFormat="1" ht="28.8">
      <c r="A126" s="33"/>
      <c r="B126" s="34"/>
      <c r="C126" s="35"/>
      <c r="D126" s="203" t="s">
        <v>144</v>
      </c>
      <c r="E126" s="35"/>
      <c r="F126" s="204" t="s">
        <v>152</v>
      </c>
      <c r="G126" s="35"/>
      <c r="H126" s="35"/>
      <c r="I126" s="205"/>
      <c r="J126" s="35"/>
      <c r="K126" s="35"/>
      <c r="L126" s="38"/>
      <c r="M126" s="206"/>
      <c r="N126" s="207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144</v>
      </c>
      <c r="AU126" s="16" t="s">
        <v>87</v>
      </c>
    </row>
    <row r="127" spans="1:65" s="2" customFormat="1" ht="16.5" customHeight="1">
      <c r="A127" s="33"/>
      <c r="B127" s="34"/>
      <c r="C127" s="190" t="s">
        <v>153</v>
      </c>
      <c r="D127" s="190" t="s">
        <v>138</v>
      </c>
      <c r="E127" s="191" t="s">
        <v>154</v>
      </c>
      <c r="F127" s="192" t="s">
        <v>155</v>
      </c>
      <c r="G127" s="193" t="s">
        <v>156</v>
      </c>
      <c r="H127" s="194">
        <v>4.5999999999999999E-2</v>
      </c>
      <c r="I127" s="195"/>
      <c r="J127" s="196">
        <f>ROUND(I127*H127,2)</f>
        <v>0</v>
      </c>
      <c r="K127" s="192" t="s">
        <v>98</v>
      </c>
      <c r="L127" s="38"/>
      <c r="M127" s="197" t="s">
        <v>1</v>
      </c>
      <c r="N127" s="198" t="s">
        <v>42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142</v>
      </c>
      <c r="AT127" s="201" t="s">
        <v>138</v>
      </c>
      <c r="AU127" s="201" t="s">
        <v>87</v>
      </c>
      <c r="AY127" s="16" t="s">
        <v>135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85</v>
      </c>
      <c r="BK127" s="202">
        <f>ROUND(I127*H127,2)</f>
        <v>0</v>
      </c>
      <c r="BL127" s="16" t="s">
        <v>142</v>
      </c>
      <c r="BM127" s="201" t="s">
        <v>157</v>
      </c>
    </row>
    <row r="128" spans="1:65" s="2" customFormat="1" ht="28.8">
      <c r="A128" s="33"/>
      <c r="B128" s="34"/>
      <c r="C128" s="35"/>
      <c r="D128" s="203" t="s">
        <v>144</v>
      </c>
      <c r="E128" s="35"/>
      <c r="F128" s="204" t="s">
        <v>158</v>
      </c>
      <c r="G128" s="35"/>
      <c r="H128" s="35"/>
      <c r="I128" s="205"/>
      <c r="J128" s="35"/>
      <c r="K128" s="35"/>
      <c r="L128" s="38"/>
      <c r="M128" s="206"/>
      <c r="N128" s="207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144</v>
      </c>
      <c r="AU128" s="16" t="s">
        <v>87</v>
      </c>
    </row>
    <row r="129" spans="1:65" s="2" customFormat="1" ht="16.5" customHeight="1">
      <c r="A129" s="33"/>
      <c r="B129" s="34"/>
      <c r="C129" s="190" t="s">
        <v>142</v>
      </c>
      <c r="D129" s="190" t="s">
        <v>138</v>
      </c>
      <c r="E129" s="191" t="s">
        <v>159</v>
      </c>
      <c r="F129" s="192" t="s">
        <v>160</v>
      </c>
      <c r="G129" s="193" t="s">
        <v>156</v>
      </c>
      <c r="H129" s="194">
        <v>9.9000000000000005E-2</v>
      </c>
      <c r="I129" s="195"/>
      <c r="J129" s="196">
        <f>ROUND(I129*H129,2)</f>
        <v>0</v>
      </c>
      <c r="K129" s="192" t="s">
        <v>98</v>
      </c>
      <c r="L129" s="38"/>
      <c r="M129" s="197" t="s">
        <v>1</v>
      </c>
      <c r="N129" s="198" t="s">
        <v>42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142</v>
      </c>
      <c r="AT129" s="201" t="s">
        <v>138</v>
      </c>
      <c r="AU129" s="201" t="s">
        <v>87</v>
      </c>
      <c r="AY129" s="16" t="s">
        <v>135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85</v>
      </c>
      <c r="BK129" s="202">
        <f>ROUND(I129*H129,2)</f>
        <v>0</v>
      </c>
      <c r="BL129" s="16" t="s">
        <v>142</v>
      </c>
      <c r="BM129" s="201" t="s">
        <v>161</v>
      </c>
    </row>
    <row r="130" spans="1:65" s="2" customFormat="1" ht="28.8">
      <c r="A130" s="33"/>
      <c r="B130" s="34"/>
      <c r="C130" s="35"/>
      <c r="D130" s="203" t="s">
        <v>144</v>
      </c>
      <c r="E130" s="35"/>
      <c r="F130" s="204" t="s">
        <v>162</v>
      </c>
      <c r="G130" s="35"/>
      <c r="H130" s="35"/>
      <c r="I130" s="205"/>
      <c r="J130" s="35"/>
      <c r="K130" s="35"/>
      <c r="L130" s="38"/>
      <c r="M130" s="206"/>
      <c r="N130" s="207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144</v>
      </c>
      <c r="AU130" s="16" t="s">
        <v>87</v>
      </c>
    </row>
    <row r="131" spans="1:65" s="2" customFormat="1" ht="16.5" customHeight="1">
      <c r="A131" s="33"/>
      <c r="B131" s="34"/>
      <c r="C131" s="190" t="s">
        <v>136</v>
      </c>
      <c r="D131" s="190" t="s">
        <v>138</v>
      </c>
      <c r="E131" s="191" t="s">
        <v>163</v>
      </c>
      <c r="F131" s="192" t="s">
        <v>164</v>
      </c>
      <c r="G131" s="193" t="s">
        <v>165</v>
      </c>
      <c r="H131" s="194">
        <v>164.453</v>
      </c>
      <c r="I131" s="195"/>
      <c r="J131" s="196">
        <f>ROUND(I131*H131,2)</f>
        <v>0</v>
      </c>
      <c r="K131" s="192" t="s">
        <v>98</v>
      </c>
      <c r="L131" s="38"/>
      <c r="M131" s="197" t="s">
        <v>1</v>
      </c>
      <c r="N131" s="198" t="s">
        <v>42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142</v>
      </c>
      <c r="AT131" s="201" t="s">
        <v>138</v>
      </c>
      <c r="AU131" s="201" t="s">
        <v>87</v>
      </c>
      <c r="AY131" s="16" t="s">
        <v>135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85</v>
      </c>
      <c r="BK131" s="202">
        <f>ROUND(I131*H131,2)</f>
        <v>0</v>
      </c>
      <c r="BL131" s="16" t="s">
        <v>142</v>
      </c>
      <c r="BM131" s="201" t="s">
        <v>166</v>
      </c>
    </row>
    <row r="132" spans="1:65" s="2" customFormat="1" ht="28.8">
      <c r="A132" s="33"/>
      <c r="B132" s="34"/>
      <c r="C132" s="35"/>
      <c r="D132" s="203" t="s">
        <v>144</v>
      </c>
      <c r="E132" s="35"/>
      <c r="F132" s="204" t="s">
        <v>167</v>
      </c>
      <c r="G132" s="35"/>
      <c r="H132" s="35"/>
      <c r="I132" s="205"/>
      <c r="J132" s="35"/>
      <c r="K132" s="35"/>
      <c r="L132" s="38"/>
      <c r="M132" s="206"/>
      <c r="N132" s="207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144</v>
      </c>
      <c r="AU132" s="16" t="s">
        <v>87</v>
      </c>
    </row>
    <row r="133" spans="1:65" s="13" customFormat="1">
      <c r="B133" s="208"/>
      <c r="C133" s="209"/>
      <c r="D133" s="203" t="s">
        <v>146</v>
      </c>
      <c r="E133" s="210" t="s">
        <v>1</v>
      </c>
      <c r="F133" s="211" t="s">
        <v>168</v>
      </c>
      <c r="G133" s="209"/>
      <c r="H133" s="212">
        <v>164.453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146</v>
      </c>
      <c r="AU133" s="218" t="s">
        <v>87</v>
      </c>
      <c r="AV133" s="13" t="s">
        <v>87</v>
      </c>
      <c r="AW133" s="13" t="s">
        <v>34</v>
      </c>
      <c r="AX133" s="13" t="s">
        <v>85</v>
      </c>
      <c r="AY133" s="218" t="s">
        <v>135</v>
      </c>
    </row>
    <row r="134" spans="1:65" s="2" customFormat="1" ht="16.5" customHeight="1">
      <c r="A134" s="33"/>
      <c r="B134" s="34"/>
      <c r="C134" s="190" t="s">
        <v>169</v>
      </c>
      <c r="D134" s="190" t="s">
        <v>138</v>
      </c>
      <c r="E134" s="191" t="s">
        <v>170</v>
      </c>
      <c r="F134" s="192" t="s">
        <v>171</v>
      </c>
      <c r="G134" s="193" t="s">
        <v>172</v>
      </c>
      <c r="H134" s="194">
        <v>3</v>
      </c>
      <c r="I134" s="195"/>
      <c r="J134" s="196">
        <f>ROUND(I134*H134,2)</f>
        <v>0</v>
      </c>
      <c r="K134" s="192" t="s">
        <v>98</v>
      </c>
      <c r="L134" s="38"/>
      <c r="M134" s="197" t="s">
        <v>1</v>
      </c>
      <c r="N134" s="198" t="s">
        <v>42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142</v>
      </c>
      <c r="AT134" s="201" t="s">
        <v>138</v>
      </c>
      <c r="AU134" s="201" t="s">
        <v>87</v>
      </c>
      <c r="AY134" s="16" t="s">
        <v>135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85</v>
      </c>
      <c r="BK134" s="202">
        <f>ROUND(I134*H134,2)</f>
        <v>0</v>
      </c>
      <c r="BL134" s="16" t="s">
        <v>142</v>
      </c>
      <c r="BM134" s="201" t="s">
        <v>173</v>
      </c>
    </row>
    <row r="135" spans="1:65" s="2" customFormat="1" ht="57.6">
      <c r="A135" s="33"/>
      <c r="B135" s="34"/>
      <c r="C135" s="35"/>
      <c r="D135" s="203" t="s">
        <v>144</v>
      </c>
      <c r="E135" s="35"/>
      <c r="F135" s="204" t="s">
        <v>174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87</v>
      </c>
    </row>
    <row r="136" spans="1:65" s="2" customFormat="1" ht="16.5" customHeight="1">
      <c r="A136" s="33"/>
      <c r="B136" s="34"/>
      <c r="C136" s="190" t="s">
        <v>175</v>
      </c>
      <c r="D136" s="190" t="s">
        <v>138</v>
      </c>
      <c r="E136" s="191" t="s">
        <v>176</v>
      </c>
      <c r="F136" s="192" t="s">
        <v>177</v>
      </c>
      <c r="G136" s="193" t="s">
        <v>172</v>
      </c>
      <c r="H136" s="194">
        <v>2</v>
      </c>
      <c r="I136" s="195"/>
      <c r="J136" s="196">
        <f>ROUND(I136*H136,2)</f>
        <v>0</v>
      </c>
      <c r="K136" s="192" t="s">
        <v>98</v>
      </c>
      <c r="L136" s="38"/>
      <c r="M136" s="197" t="s">
        <v>1</v>
      </c>
      <c r="N136" s="198" t="s">
        <v>42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142</v>
      </c>
      <c r="AT136" s="201" t="s">
        <v>138</v>
      </c>
      <c r="AU136" s="201" t="s">
        <v>87</v>
      </c>
      <c r="AY136" s="16" t="s">
        <v>135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85</v>
      </c>
      <c r="BK136" s="202">
        <f>ROUND(I136*H136,2)</f>
        <v>0</v>
      </c>
      <c r="BL136" s="16" t="s">
        <v>142</v>
      </c>
      <c r="BM136" s="201" t="s">
        <v>178</v>
      </c>
    </row>
    <row r="137" spans="1:65" s="2" customFormat="1" ht="57.6">
      <c r="A137" s="33"/>
      <c r="B137" s="34"/>
      <c r="C137" s="35"/>
      <c r="D137" s="203" t="s">
        <v>144</v>
      </c>
      <c r="E137" s="35"/>
      <c r="F137" s="204" t="s">
        <v>179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144</v>
      </c>
      <c r="AU137" s="16" t="s">
        <v>87</v>
      </c>
    </row>
    <row r="138" spans="1:65" s="2" customFormat="1" ht="16.5" customHeight="1">
      <c r="A138" s="33"/>
      <c r="B138" s="34"/>
      <c r="C138" s="190" t="s">
        <v>180</v>
      </c>
      <c r="D138" s="190" t="s">
        <v>138</v>
      </c>
      <c r="E138" s="191" t="s">
        <v>181</v>
      </c>
      <c r="F138" s="192" t="s">
        <v>182</v>
      </c>
      <c r="G138" s="193" t="s">
        <v>172</v>
      </c>
      <c r="H138" s="194">
        <v>14</v>
      </c>
      <c r="I138" s="195"/>
      <c r="J138" s="196">
        <f>ROUND(I138*H138,2)</f>
        <v>0</v>
      </c>
      <c r="K138" s="192" t="s">
        <v>98</v>
      </c>
      <c r="L138" s="38"/>
      <c r="M138" s="197" t="s">
        <v>1</v>
      </c>
      <c r="N138" s="198" t="s">
        <v>42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142</v>
      </c>
      <c r="AT138" s="201" t="s">
        <v>138</v>
      </c>
      <c r="AU138" s="201" t="s">
        <v>87</v>
      </c>
      <c r="AY138" s="16" t="s">
        <v>135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85</v>
      </c>
      <c r="BK138" s="202">
        <f>ROUND(I138*H138,2)</f>
        <v>0</v>
      </c>
      <c r="BL138" s="16" t="s">
        <v>142</v>
      </c>
      <c r="BM138" s="201" t="s">
        <v>183</v>
      </c>
    </row>
    <row r="139" spans="1:65" s="2" customFormat="1" ht="57.6">
      <c r="A139" s="33"/>
      <c r="B139" s="34"/>
      <c r="C139" s="35"/>
      <c r="D139" s="203" t="s">
        <v>144</v>
      </c>
      <c r="E139" s="35"/>
      <c r="F139" s="204" t="s">
        <v>184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144</v>
      </c>
      <c r="AU139" s="16" t="s">
        <v>87</v>
      </c>
    </row>
    <row r="140" spans="1:65" s="2" customFormat="1" ht="16.5" customHeight="1">
      <c r="A140" s="33"/>
      <c r="B140" s="34"/>
      <c r="C140" s="190" t="s">
        <v>185</v>
      </c>
      <c r="D140" s="190" t="s">
        <v>138</v>
      </c>
      <c r="E140" s="191" t="s">
        <v>186</v>
      </c>
      <c r="F140" s="192" t="s">
        <v>187</v>
      </c>
      <c r="G140" s="193" t="s">
        <v>188</v>
      </c>
      <c r="H140" s="194">
        <v>118</v>
      </c>
      <c r="I140" s="195"/>
      <c r="J140" s="196">
        <f>ROUND(I140*H140,2)</f>
        <v>0</v>
      </c>
      <c r="K140" s="192" t="s">
        <v>98</v>
      </c>
      <c r="L140" s="38"/>
      <c r="M140" s="197" t="s">
        <v>1</v>
      </c>
      <c r="N140" s="198" t="s">
        <v>42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142</v>
      </c>
      <c r="AT140" s="201" t="s">
        <v>138</v>
      </c>
      <c r="AU140" s="201" t="s">
        <v>87</v>
      </c>
      <c r="AY140" s="16" t="s">
        <v>135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85</v>
      </c>
      <c r="BK140" s="202">
        <f>ROUND(I140*H140,2)</f>
        <v>0</v>
      </c>
      <c r="BL140" s="16" t="s">
        <v>142</v>
      </c>
      <c r="BM140" s="201" t="s">
        <v>189</v>
      </c>
    </row>
    <row r="141" spans="1:65" s="2" customFormat="1" ht="28.8">
      <c r="A141" s="33"/>
      <c r="B141" s="34"/>
      <c r="C141" s="35"/>
      <c r="D141" s="203" t="s">
        <v>144</v>
      </c>
      <c r="E141" s="35"/>
      <c r="F141" s="204" t="s">
        <v>190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144</v>
      </c>
      <c r="AU141" s="16" t="s">
        <v>87</v>
      </c>
    </row>
    <row r="142" spans="1:65" s="2" customFormat="1" ht="16.5" customHeight="1">
      <c r="A142" s="33"/>
      <c r="B142" s="34"/>
      <c r="C142" s="190" t="s">
        <v>191</v>
      </c>
      <c r="D142" s="190" t="s">
        <v>138</v>
      </c>
      <c r="E142" s="191" t="s">
        <v>192</v>
      </c>
      <c r="F142" s="192" t="s">
        <v>193</v>
      </c>
      <c r="G142" s="193" t="s">
        <v>165</v>
      </c>
      <c r="H142" s="194">
        <v>157.196</v>
      </c>
      <c r="I142" s="195"/>
      <c r="J142" s="196">
        <f>ROUND(I142*H142,2)</f>
        <v>0</v>
      </c>
      <c r="K142" s="192" t="s">
        <v>98</v>
      </c>
      <c r="L142" s="38"/>
      <c r="M142" s="197" t="s">
        <v>1</v>
      </c>
      <c r="N142" s="198" t="s">
        <v>42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142</v>
      </c>
      <c r="AT142" s="201" t="s">
        <v>138</v>
      </c>
      <c r="AU142" s="201" t="s">
        <v>87</v>
      </c>
      <c r="AY142" s="16" t="s">
        <v>135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85</v>
      </c>
      <c r="BK142" s="202">
        <f>ROUND(I142*H142,2)</f>
        <v>0</v>
      </c>
      <c r="BL142" s="16" t="s">
        <v>142</v>
      </c>
      <c r="BM142" s="201" t="s">
        <v>194</v>
      </c>
    </row>
    <row r="143" spans="1:65" s="2" customFormat="1" ht="28.8">
      <c r="A143" s="33"/>
      <c r="B143" s="34"/>
      <c r="C143" s="35"/>
      <c r="D143" s="203" t="s">
        <v>144</v>
      </c>
      <c r="E143" s="35"/>
      <c r="F143" s="204" t="s">
        <v>195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144</v>
      </c>
      <c r="AU143" s="16" t="s">
        <v>87</v>
      </c>
    </row>
    <row r="144" spans="1:65" s="13" customFormat="1">
      <c r="B144" s="208"/>
      <c r="C144" s="209"/>
      <c r="D144" s="203" t="s">
        <v>146</v>
      </c>
      <c r="E144" s="210" t="s">
        <v>1</v>
      </c>
      <c r="F144" s="211" t="s">
        <v>196</v>
      </c>
      <c r="G144" s="209"/>
      <c r="H144" s="212">
        <v>157.196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146</v>
      </c>
      <c r="AU144" s="218" t="s">
        <v>87</v>
      </c>
      <c r="AV144" s="13" t="s">
        <v>87</v>
      </c>
      <c r="AW144" s="13" t="s">
        <v>34</v>
      </c>
      <c r="AX144" s="13" t="s">
        <v>85</v>
      </c>
      <c r="AY144" s="218" t="s">
        <v>135</v>
      </c>
    </row>
    <row r="145" spans="1:65" s="2" customFormat="1" ht="16.5" customHeight="1">
      <c r="A145" s="33"/>
      <c r="B145" s="34"/>
      <c r="C145" s="190" t="s">
        <v>197</v>
      </c>
      <c r="D145" s="190" t="s">
        <v>138</v>
      </c>
      <c r="E145" s="191" t="s">
        <v>198</v>
      </c>
      <c r="F145" s="192" t="s">
        <v>199</v>
      </c>
      <c r="G145" s="193" t="s">
        <v>200</v>
      </c>
      <c r="H145" s="194">
        <v>8</v>
      </c>
      <c r="I145" s="195"/>
      <c r="J145" s="196">
        <f>ROUND(I145*H145,2)</f>
        <v>0</v>
      </c>
      <c r="K145" s="192" t="s">
        <v>98</v>
      </c>
      <c r="L145" s="38"/>
      <c r="M145" s="197" t="s">
        <v>1</v>
      </c>
      <c r="N145" s="198" t="s">
        <v>42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142</v>
      </c>
      <c r="AT145" s="201" t="s">
        <v>138</v>
      </c>
      <c r="AU145" s="201" t="s">
        <v>87</v>
      </c>
      <c r="AY145" s="16" t="s">
        <v>135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85</v>
      </c>
      <c r="BK145" s="202">
        <f>ROUND(I145*H145,2)</f>
        <v>0</v>
      </c>
      <c r="BL145" s="16" t="s">
        <v>142</v>
      </c>
      <c r="BM145" s="201" t="s">
        <v>201</v>
      </c>
    </row>
    <row r="146" spans="1:65" s="2" customFormat="1" ht="38.4">
      <c r="A146" s="33"/>
      <c r="B146" s="34"/>
      <c r="C146" s="35"/>
      <c r="D146" s="203" t="s">
        <v>144</v>
      </c>
      <c r="E146" s="35"/>
      <c r="F146" s="204" t="s">
        <v>202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144</v>
      </c>
      <c r="AU146" s="16" t="s">
        <v>87</v>
      </c>
    </row>
    <row r="147" spans="1:65" s="2" customFormat="1" ht="16.5" customHeight="1">
      <c r="A147" s="33"/>
      <c r="B147" s="34"/>
      <c r="C147" s="190" t="s">
        <v>203</v>
      </c>
      <c r="D147" s="190" t="s">
        <v>138</v>
      </c>
      <c r="E147" s="191" t="s">
        <v>204</v>
      </c>
      <c r="F147" s="192" t="s">
        <v>205</v>
      </c>
      <c r="G147" s="193" t="s">
        <v>172</v>
      </c>
      <c r="H147" s="194">
        <v>8</v>
      </c>
      <c r="I147" s="195"/>
      <c r="J147" s="196">
        <f>ROUND(I147*H147,2)</f>
        <v>0</v>
      </c>
      <c r="K147" s="192" t="s">
        <v>98</v>
      </c>
      <c r="L147" s="38"/>
      <c r="M147" s="197" t="s">
        <v>1</v>
      </c>
      <c r="N147" s="198" t="s">
        <v>42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142</v>
      </c>
      <c r="AT147" s="201" t="s">
        <v>138</v>
      </c>
      <c r="AU147" s="201" t="s">
        <v>87</v>
      </c>
      <c r="AY147" s="16" t="s">
        <v>135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85</v>
      </c>
      <c r="BK147" s="202">
        <f>ROUND(I147*H147,2)</f>
        <v>0</v>
      </c>
      <c r="BL147" s="16" t="s">
        <v>142</v>
      </c>
      <c r="BM147" s="201" t="s">
        <v>206</v>
      </c>
    </row>
    <row r="148" spans="1:65" s="2" customFormat="1" ht="19.2">
      <c r="A148" s="33"/>
      <c r="B148" s="34"/>
      <c r="C148" s="35"/>
      <c r="D148" s="203" t="s">
        <v>144</v>
      </c>
      <c r="E148" s="35"/>
      <c r="F148" s="204" t="s">
        <v>207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144</v>
      </c>
      <c r="AU148" s="16" t="s">
        <v>87</v>
      </c>
    </row>
    <row r="149" spans="1:65" s="2" customFormat="1" ht="16.5" customHeight="1">
      <c r="A149" s="33"/>
      <c r="B149" s="34"/>
      <c r="C149" s="190" t="s">
        <v>208</v>
      </c>
      <c r="D149" s="190" t="s">
        <v>138</v>
      </c>
      <c r="E149" s="191" t="s">
        <v>209</v>
      </c>
      <c r="F149" s="192" t="s">
        <v>210</v>
      </c>
      <c r="G149" s="193" t="s">
        <v>156</v>
      </c>
      <c r="H149" s="194">
        <v>1.2E-2</v>
      </c>
      <c r="I149" s="195"/>
      <c r="J149" s="196">
        <f>ROUND(I149*H149,2)</f>
        <v>0</v>
      </c>
      <c r="K149" s="192" t="s">
        <v>98</v>
      </c>
      <c r="L149" s="38"/>
      <c r="M149" s="197" t="s">
        <v>1</v>
      </c>
      <c r="N149" s="198" t="s">
        <v>42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142</v>
      </c>
      <c r="AT149" s="201" t="s">
        <v>138</v>
      </c>
      <c r="AU149" s="201" t="s">
        <v>87</v>
      </c>
      <c r="AY149" s="16" t="s">
        <v>135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85</v>
      </c>
      <c r="BK149" s="202">
        <f>ROUND(I149*H149,2)</f>
        <v>0</v>
      </c>
      <c r="BL149" s="16" t="s">
        <v>142</v>
      </c>
      <c r="BM149" s="201" t="s">
        <v>211</v>
      </c>
    </row>
    <row r="150" spans="1:65" s="2" customFormat="1" ht="28.8">
      <c r="A150" s="33"/>
      <c r="B150" s="34"/>
      <c r="C150" s="35"/>
      <c r="D150" s="203" t="s">
        <v>144</v>
      </c>
      <c r="E150" s="35"/>
      <c r="F150" s="204" t="s">
        <v>212</v>
      </c>
      <c r="G150" s="35"/>
      <c r="H150" s="35"/>
      <c r="I150" s="205"/>
      <c r="J150" s="35"/>
      <c r="K150" s="35"/>
      <c r="L150" s="38"/>
      <c r="M150" s="206"/>
      <c r="N150" s="207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2" customFormat="1" ht="16.5" customHeight="1">
      <c r="A151" s="33"/>
      <c r="B151" s="34"/>
      <c r="C151" s="190" t="s">
        <v>213</v>
      </c>
      <c r="D151" s="190" t="s">
        <v>138</v>
      </c>
      <c r="E151" s="191" t="s">
        <v>214</v>
      </c>
      <c r="F151" s="192" t="s">
        <v>215</v>
      </c>
      <c r="G151" s="193" t="s">
        <v>156</v>
      </c>
      <c r="H151" s="194">
        <v>0.158</v>
      </c>
      <c r="I151" s="195"/>
      <c r="J151" s="196">
        <f>ROUND(I151*H151,2)</f>
        <v>0</v>
      </c>
      <c r="K151" s="192" t="s">
        <v>98</v>
      </c>
      <c r="L151" s="38"/>
      <c r="M151" s="197" t="s">
        <v>1</v>
      </c>
      <c r="N151" s="198" t="s">
        <v>42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142</v>
      </c>
      <c r="AT151" s="201" t="s">
        <v>138</v>
      </c>
      <c r="AU151" s="201" t="s">
        <v>87</v>
      </c>
      <c r="AY151" s="16" t="s">
        <v>135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85</v>
      </c>
      <c r="BK151" s="202">
        <f>ROUND(I151*H151,2)</f>
        <v>0</v>
      </c>
      <c r="BL151" s="16" t="s">
        <v>142</v>
      </c>
      <c r="BM151" s="201" t="s">
        <v>216</v>
      </c>
    </row>
    <row r="152" spans="1:65" s="2" customFormat="1" ht="28.8">
      <c r="A152" s="33"/>
      <c r="B152" s="34"/>
      <c r="C152" s="35"/>
      <c r="D152" s="203" t="s">
        <v>144</v>
      </c>
      <c r="E152" s="35"/>
      <c r="F152" s="204" t="s">
        <v>217</v>
      </c>
      <c r="G152" s="35"/>
      <c r="H152" s="35"/>
      <c r="I152" s="205"/>
      <c r="J152" s="35"/>
      <c r="K152" s="35"/>
      <c r="L152" s="38"/>
      <c r="M152" s="206"/>
      <c r="N152" s="207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144</v>
      </c>
      <c r="AU152" s="16" t="s">
        <v>87</v>
      </c>
    </row>
    <row r="153" spans="1:65" s="2" customFormat="1" ht="16.5" customHeight="1">
      <c r="A153" s="33"/>
      <c r="B153" s="34"/>
      <c r="C153" s="190" t="s">
        <v>8</v>
      </c>
      <c r="D153" s="190" t="s">
        <v>138</v>
      </c>
      <c r="E153" s="191" t="s">
        <v>218</v>
      </c>
      <c r="F153" s="192" t="s">
        <v>219</v>
      </c>
      <c r="G153" s="193" t="s">
        <v>220</v>
      </c>
      <c r="H153" s="194">
        <v>14</v>
      </c>
      <c r="I153" s="195"/>
      <c r="J153" s="196">
        <f>ROUND(I153*H153,2)</f>
        <v>0</v>
      </c>
      <c r="K153" s="192" t="s">
        <v>98</v>
      </c>
      <c r="L153" s="38"/>
      <c r="M153" s="197" t="s">
        <v>1</v>
      </c>
      <c r="N153" s="198" t="s">
        <v>42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142</v>
      </c>
      <c r="AT153" s="201" t="s">
        <v>138</v>
      </c>
      <c r="AU153" s="201" t="s">
        <v>87</v>
      </c>
      <c r="AY153" s="16" t="s">
        <v>135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85</v>
      </c>
      <c r="BK153" s="202">
        <f>ROUND(I153*H153,2)</f>
        <v>0</v>
      </c>
      <c r="BL153" s="16" t="s">
        <v>142</v>
      </c>
      <c r="BM153" s="201" t="s">
        <v>221</v>
      </c>
    </row>
    <row r="154" spans="1:65" s="2" customFormat="1" ht="38.4">
      <c r="A154" s="33"/>
      <c r="B154" s="34"/>
      <c r="C154" s="35"/>
      <c r="D154" s="203" t="s">
        <v>144</v>
      </c>
      <c r="E154" s="35"/>
      <c r="F154" s="204" t="s">
        <v>222</v>
      </c>
      <c r="G154" s="35"/>
      <c r="H154" s="35"/>
      <c r="I154" s="205"/>
      <c r="J154" s="35"/>
      <c r="K154" s="35"/>
      <c r="L154" s="38"/>
      <c r="M154" s="206"/>
      <c r="N154" s="207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144</v>
      </c>
      <c r="AU154" s="16" t="s">
        <v>87</v>
      </c>
    </row>
    <row r="155" spans="1:65" s="2" customFormat="1" ht="16.5" customHeight="1">
      <c r="A155" s="33"/>
      <c r="B155" s="34"/>
      <c r="C155" s="190" t="s">
        <v>223</v>
      </c>
      <c r="D155" s="190" t="s">
        <v>138</v>
      </c>
      <c r="E155" s="191" t="s">
        <v>224</v>
      </c>
      <c r="F155" s="192" t="s">
        <v>225</v>
      </c>
      <c r="G155" s="193" t="s">
        <v>200</v>
      </c>
      <c r="H155" s="194">
        <v>348</v>
      </c>
      <c r="I155" s="195"/>
      <c r="J155" s="196">
        <f>ROUND(I155*H155,2)</f>
        <v>0</v>
      </c>
      <c r="K155" s="192" t="s">
        <v>98</v>
      </c>
      <c r="L155" s="38"/>
      <c r="M155" s="197" t="s">
        <v>1</v>
      </c>
      <c r="N155" s="198" t="s">
        <v>42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142</v>
      </c>
      <c r="AT155" s="201" t="s">
        <v>138</v>
      </c>
      <c r="AU155" s="201" t="s">
        <v>87</v>
      </c>
      <c r="AY155" s="16" t="s">
        <v>135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85</v>
      </c>
      <c r="BK155" s="202">
        <f>ROUND(I155*H155,2)</f>
        <v>0</v>
      </c>
      <c r="BL155" s="16" t="s">
        <v>142</v>
      </c>
      <c r="BM155" s="201" t="s">
        <v>226</v>
      </c>
    </row>
    <row r="156" spans="1:65" s="2" customFormat="1" ht="28.8">
      <c r="A156" s="33"/>
      <c r="B156" s="34"/>
      <c r="C156" s="35"/>
      <c r="D156" s="203" t="s">
        <v>144</v>
      </c>
      <c r="E156" s="35"/>
      <c r="F156" s="204" t="s">
        <v>227</v>
      </c>
      <c r="G156" s="35"/>
      <c r="H156" s="35"/>
      <c r="I156" s="205"/>
      <c r="J156" s="35"/>
      <c r="K156" s="35"/>
      <c r="L156" s="38"/>
      <c r="M156" s="206"/>
      <c r="N156" s="207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87</v>
      </c>
    </row>
    <row r="157" spans="1:65" s="13" customFormat="1">
      <c r="B157" s="208"/>
      <c r="C157" s="209"/>
      <c r="D157" s="203" t="s">
        <v>146</v>
      </c>
      <c r="E157" s="210" t="s">
        <v>1</v>
      </c>
      <c r="F157" s="211" t="s">
        <v>228</v>
      </c>
      <c r="G157" s="209"/>
      <c r="H157" s="212">
        <v>348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146</v>
      </c>
      <c r="AU157" s="218" t="s">
        <v>87</v>
      </c>
      <c r="AV157" s="13" t="s">
        <v>87</v>
      </c>
      <c r="AW157" s="13" t="s">
        <v>34</v>
      </c>
      <c r="AX157" s="13" t="s">
        <v>85</v>
      </c>
      <c r="AY157" s="218" t="s">
        <v>135</v>
      </c>
    </row>
    <row r="158" spans="1:65" s="2" customFormat="1" ht="16.5" customHeight="1">
      <c r="A158" s="33"/>
      <c r="B158" s="34"/>
      <c r="C158" s="190" t="s">
        <v>229</v>
      </c>
      <c r="D158" s="190" t="s">
        <v>138</v>
      </c>
      <c r="E158" s="191" t="s">
        <v>230</v>
      </c>
      <c r="F158" s="192" t="s">
        <v>231</v>
      </c>
      <c r="G158" s="193" t="s">
        <v>200</v>
      </c>
      <c r="H158" s="194">
        <v>348</v>
      </c>
      <c r="I158" s="195"/>
      <c r="J158" s="196">
        <f>ROUND(I158*H158,2)</f>
        <v>0</v>
      </c>
      <c r="K158" s="192" t="s">
        <v>98</v>
      </c>
      <c r="L158" s="38"/>
      <c r="M158" s="197" t="s">
        <v>1</v>
      </c>
      <c r="N158" s="198" t="s">
        <v>42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142</v>
      </c>
      <c r="AT158" s="201" t="s">
        <v>138</v>
      </c>
      <c r="AU158" s="201" t="s">
        <v>87</v>
      </c>
      <c r="AY158" s="16" t="s">
        <v>135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85</v>
      </c>
      <c r="BK158" s="202">
        <f>ROUND(I158*H158,2)</f>
        <v>0</v>
      </c>
      <c r="BL158" s="16" t="s">
        <v>142</v>
      </c>
      <c r="BM158" s="201" t="s">
        <v>232</v>
      </c>
    </row>
    <row r="159" spans="1:65" s="2" customFormat="1" ht="28.8">
      <c r="A159" s="33"/>
      <c r="B159" s="34"/>
      <c r="C159" s="35"/>
      <c r="D159" s="203" t="s">
        <v>144</v>
      </c>
      <c r="E159" s="35"/>
      <c r="F159" s="204" t="s">
        <v>233</v>
      </c>
      <c r="G159" s="35"/>
      <c r="H159" s="35"/>
      <c r="I159" s="205"/>
      <c r="J159" s="35"/>
      <c r="K159" s="35"/>
      <c r="L159" s="38"/>
      <c r="M159" s="206"/>
      <c r="N159" s="207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144</v>
      </c>
      <c r="AU159" s="16" t="s">
        <v>87</v>
      </c>
    </row>
    <row r="160" spans="1:65" s="13" customFormat="1">
      <c r="B160" s="208"/>
      <c r="C160" s="209"/>
      <c r="D160" s="203" t="s">
        <v>146</v>
      </c>
      <c r="E160" s="210" t="s">
        <v>1</v>
      </c>
      <c r="F160" s="211" t="s">
        <v>228</v>
      </c>
      <c r="G160" s="209"/>
      <c r="H160" s="212">
        <v>348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146</v>
      </c>
      <c r="AU160" s="218" t="s">
        <v>87</v>
      </c>
      <c r="AV160" s="13" t="s">
        <v>87</v>
      </c>
      <c r="AW160" s="13" t="s">
        <v>34</v>
      </c>
      <c r="AX160" s="13" t="s">
        <v>85</v>
      </c>
      <c r="AY160" s="218" t="s">
        <v>135</v>
      </c>
    </row>
    <row r="161" spans="1:65" s="2" customFormat="1" ht="16.5" customHeight="1">
      <c r="A161" s="33"/>
      <c r="B161" s="34"/>
      <c r="C161" s="190" t="s">
        <v>234</v>
      </c>
      <c r="D161" s="190" t="s">
        <v>138</v>
      </c>
      <c r="E161" s="191" t="s">
        <v>235</v>
      </c>
      <c r="F161" s="192" t="s">
        <v>236</v>
      </c>
      <c r="G161" s="193" t="s">
        <v>220</v>
      </c>
      <c r="H161" s="194">
        <v>2</v>
      </c>
      <c r="I161" s="195"/>
      <c r="J161" s="196">
        <f>ROUND(I161*H161,2)</f>
        <v>0</v>
      </c>
      <c r="K161" s="192" t="s">
        <v>98</v>
      </c>
      <c r="L161" s="38"/>
      <c r="M161" s="197" t="s">
        <v>1</v>
      </c>
      <c r="N161" s="198" t="s">
        <v>42</v>
      </c>
      <c r="O161" s="7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142</v>
      </c>
      <c r="AT161" s="201" t="s">
        <v>138</v>
      </c>
      <c r="AU161" s="201" t="s">
        <v>87</v>
      </c>
      <c r="AY161" s="16" t="s">
        <v>135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85</v>
      </c>
      <c r="BK161" s="202">
        <f>ROUND(I161*H161,2)</f>
        <v>0</v>
      </c>
      <c r="BL161" s="16" t="s">
        <v>142</v>
      </c>
      <c r="BM161" s="201" t="s">
        <v>237</v>
      </c>
    </row>
    <row r="162" spans="1:65" s="2" customFormat="1" ht="28.8">
      <c r="A162" s="33"/>
      <c r="B162" s="34"/>
      <c r="C162" s="35"/>
      <c r="D162" s="203" t="s">
        <v>144</v>
      </c>
      <c r="E162" s="35"/>
      <c r="F162" s="204" t="s">
        <v>238</v>
      </c>
      <c r="G162" s="35"/>
      <c r="H162" s="35"/>
      <c r="I162" s="205"/>
      <c r="J162" s="35"/>
      <c r="K162" s="35"/>
      <c r="L162" s="38"/>
      <c r="M162" s="206"/>
      <c r="N162" s="207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144</v>
      </c>
      <c r="AU162" s="16" t="s">
        <v>87</v>
      </c>
    </row>
    <row r="163" spans="1:65" s="2" customFormat="1" ht="16.5" customHeight="1">
      <c r="A163" s="33"/>
      <c r="B163" s="34"/>
      <c r="C163" s="190" t="s">
        <v>239</v>
      </c>
      <c r="D163" s="190" t="s">
        <v>138</v>
      </c>
      <c r="E163" s="191" t="s">
        <v>240</v>
      </c>
      <c r="F163" s="192" t="s">
        <v>241</v>
      </c>
      <c r="G163" s="193" t="s">
        <v>141</v>
      </c>
      <c r="H163" s="194">
        <v>4</v>
      </c>
      <c r="I163" s="195"/>
      <c r="J163" s="196">
        <f>ROUND(I163*H163,2)</f>
        <v>0</v>
      </c>
      <c r="K163" s="192" t="s">
        <v>98</v>
      </c>
      <c r="L163" s="38"/>
      <c r="M163" s="197" t="s">
        <v>1</v>
      </c>
      <c r="N163" s="198" t="s">
        <v>42</v>
      </c>
      <c r="O163" s="7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142</v>
      </c>
      <c r="AT163" s="201" t="s">
        <v>138</v>
      </c>
      <c r="AU163" s="201" t="s">
        <v>87</v>
      </c>
      <c r="AY163" s="16" t="s">
        <v>135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85</v>
      </c>
      <c r="BK163" s="202">
        <f>ROUND(I163*H163,2)</f>
        <v>0</v>
      </c>
      <c r="BL163" s="16" t="s">
        <v>142</v>
      </c>
      <c r="BM163" s="201" t="s">
        <v>242</v>
      </c>
    </row>
    <row r="164" spans="1:65" s="2" customFormat="1" ht="28.8">
      <c r="A164" s="33"/>
      <c r="B164" s="34"/>
      <c r="C164" s="35"/>
      <c r="D164" s="203" t="s">
        <v>144</v>
      </c>
      <c r="E164" s="35"/>
      <c r="F164" s="204" t="s">
        <v>243</v>
      </c>
      <c r="G164" s="35"/>
      <c r="H164" s="35"/>
      <c r="I164" s="205"/>
      <c r="J164" s="35"/>
      <c r="K164" s="35"/>
      <c r="L164" s="38"/>
      <c r="M164" s="206"/>
      <c r="N164" s="207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144</v>
      </c>
      <c r="AU164" s="16" t="s">
        <v>87</v>
      </c>
    </row>
    <row r="165" spans="1:65" s="2" customFormat="1" ht="16.5" customHeight="1">
      <c r="A165" s="33"/>
      <c r="B165" s="34"/>
      <c r="C165" s="190" t="s">
        <v>244</v>
      </c>
      <c r="D165" s="190" t="s">
        <v>138</v>
      </c>
      <c r="E165" s="191" t="s">
        <v>245</v>
      </c>
      <c r="F165" s="192" t="s">
        <v>246</v>
      </c>
      <c r="G165" s="193" t="s">
        <v>156</v>
      </c>
      <c r="H165" s="194">
        <v>0.20499999999999999</v>
      </c>
      <c r="I165" s="195"/>
      <c r="J165" s="196">
        <f>ROUND(I165*H165,2)</f>
        <v>0</v>
      </c>
      <c r="K165" s="192" t="s">
        <v>98</v>
      </c>
      <c r="L165" s="38"/>
      <c r="M165" s="197" t="s">
        <v>1</v>
      </c>
      <c r="N165" s="198" t="s">
        <v>42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142</v>
      </c>
      <c r="AT165" s="201" t="s">
        <v>138</v>
      </c>
      <c r="AU165" s="201" t="s">
        <v>87</v>
      </c>
      <c r="AY165" s="16" t="s">
        <v>135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85</v>
      </c>
      <c r="BK165" s="202">
        <f>ROUND(I165*H165,2)</f>
        <v>0</v>
      </c>
      <c r="BL165" s="16" t="s">
        <v>142</v>
      </c>
      <c r="BM165" s="201" t="s">
        <v>247</v>
      </c>
    </row>
    <row r="166" spans="1:65" s="2" customFormat="1" ht="48">
      <c r="A166" s="33"/>
      <c r="B166" s="34"/>
      <c r="C166" s="35"/>
      <c r="D166" s="203" t="s">
        <v>144</v>
      </c>
      <c r="E166" s="35"/>
      <c r="F166" s="204" t="s">
        <v>248</v>
      </c>
      <c r="G166" s="35"/>
      <c r="H166" s="35"/>
      <c r="I166" s="205"/>
      <c r="J166" s="35"/>
      <c r="K166" s="35"/>
      <c r="L166" s="38"/>
      <c r="M166" s="206"/>
      <c r="N166" s="207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144</v>
      </c>
      <c r="AU166" s="16" t="s">
        <v>87</v>
      </c>
    </row>
    <row r="167" spans="1:65" s="13" customFormat="1">
      <c r="B167" s="208"/>
      <c r="C167" s="209"/>
      <c r="D167" s="203" t="s">
        <v>146</v>
      </c>
      <c r="E167" s="210" t="s">
        <v>1</v>
      </c>
      <c r="F167" s="211" t="s">
        <v>249</v>
      </c>
      <c r="G167" s="209"/>
      <c r="H167" s="212">
        <v>0.20499999999999999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146</v>
      </c>
      <c r="AU167" s="218" t="s">
        <v>87</v>
      </c>
      <c r="AV167" s="13" t="s">
        <v>87</v>
      </c>
      <c r="AW167" s="13" t="s">
        <v>34</v>
      </c>
      <c r="AX167" s="13" t="s">
        <v>85</v>
      </c>
      <c r="AY167" s="218" t="s">
        <v>135</v>
      </c>
    </row>
    <row r="168" spans="1:65" s="2" customFormat="1" ht="16.5" customHeight="1">
      <c r="A168" s="33"/>
      <c r="B168" s="34"/>
      <c r="C168" s="190" t="s">
        <v>7</v>
      </c>
      <c r="D168" s="190" t="s">
        <v>138</v>
      </c>
      <c r="E168" s="191" t="s">
        <v>250</v>
      </c>
      <c r="F168" s="192" t="s">
        <v>251</v>
      </c>
      <c r="G168" s="193" t="s">
        <v>156</v>
      </c>
      <c r="H168" s="194">
        <v>3.6999999999999998E-2</v>
      </c>
      <c r="I168" s="195"/>
      <c r="J168" s="196">
        <f>ROUND(I168*H168,2)</f>
        <v>0</v>
      </c>
      <c r="K168" s="192" t="s">
        <v>98</v>
      </c>
      <c r="L168" s="38"/>
      <c r="M168" s="197" t="s">
        <v>1</v>
      </c>
      <c r="N168" s="198" t="s">
        <v>42</v>
      </c>
      <c r="O168" s="7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142</v>
      </c>
      <c r="AT168" s="201" t="s">
        <v>138</v>
      </c>
      <c r="AU168" s="201" t="s">
        <v>87</v>
      </c>
      <c r="AY168" s="16" t="s">
        <v>135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85</v>
      </c>
      <c r="BK168" s="202">
        <f>ROUND(I168*H168,2)</f>
        <v>0</v>
      </c>
      <c r="BL168" s="16" t="s">
        <v>142</v>
      </c>
      <c r="BM168" s="201" t="s">
        <v>252</v>
      </c>
    </row>
    <row r="169" spans="1:65" s="2" customFormat="1" ht="48">
      <c r="A169" s="33"/>
      <c r="B169" s="34"/>
      <c r="C169" s="35"/>
      <c r="D169" s="203" t="s">
        <v>144</v>
      </c>
      <c r="E169" s="35"/>
      <c r="F169" s="204" t="s">
        <v>253</v>
      </c>
      <c r="G169" s="35"/>
      <c r="H169" s="35"/>
      <c r="I169" s="205"/>
      <c r="J169" s="35"/>
      <c r="K169" s="35"/>
      <c r="L169" s="38"/>
      <c r="M169" s="206"/>
      <c r="N169" s="207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144</v>
      </c>
      <c r="AU169" s="16" t="s">
        <v>87</v>
      </c>
    </row>
    <row r="170" spans="1:65" s="13" customFormat="1">
      <c r="B170" s="208"/>
      <c r="C170" s="209"/>
      <c r="D170" s="203" t="s">
        <v>146</v>
      </c>
      <c r="E170" s="210" t="s">
        <v>1</v>
      </c>
      <c r="F170" s="211" t="s">
        <v>254</v>
      </c>
      <c r="G170" s="209"/>
      <c r="H170" s="212">
        <v>3.6999999999999998E-2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146</v>
      </c>
      <c r="AU170" s="218" t="s">
        <v>87</v>
      </c>
      <c r="AV170" s="13" t="s">
        <v>87</v>
      </c>
      <c r="AW170" s="13" t="s">
        <v>34</v>
      </c>
      <c r="AX170" s="13" t="s">
        <v>85</v>
      </c>
      <c r="AY170" s="218" t="s">
        <v>135</v>
      </c>
    </row>
    <row r="171" spans="1:65" s="2" customFormat="1" ht="16.5" customHeight="1">
      <c r="A171" s="33"/>
      <c r="B171" s="34"/>
      <c r="C171" s="190" t="s">
        <v>255</v>
      </c>
      <c r="D171" s="190" t="s">
        <v>138</v>
      </c>
      <c r="E171" s="191" t="s">
        <v>256</v>
      </c>
      <c r="F171" s="192" t="s">
        <v>257</v>
      </c>
      <c r="G171" s="193" t="s">
        <v>200</v>
      </c>
      <c r="H171" s="194">
        <v>99.7</v>
      </c>
      <c r="I171" s="195"/>
      <c r="J171" s="196">
        <f>ROUND(I171*H171,2)</f>
        <v>0</v>
      </c>
      <c r="K171" s="192" t="s">
        <v>98</v>
      </c>
      <c r="L171" s="38"/>
      <c r="M171" s="197" t="s">
        <v>1</v>
      </c>
      <c r="N171" s="198" t="s">
        <v>42</v>
      </c>
      <c r="O171" s="7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142</v>
      </c>
      <c r="AT171" s="201" t="s">
        <v>138</v>
      </c>
      <c r="AU171" s="201" t="s">
        <v>87</v>
      </c>
      <c r="AY171" s="16" t="s">
        <v>135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85</v>
      </c>
      <c r="BK171" s="202">
        <f>ROUND(I171*H171,2)</f>
        <v>0</v>
      </c>
      <c r="BL171" s="16" t="s">
        <v>142</v>
      </c>
      <c r="BM171" s="201" t="s">
        <v>258</v>
      </c>
    </row>
    <row r="172" spans="1:65" s="2" customFormat="1" ht="48">
      <c r="A172" s="33"/>
      <c r="B172" s="34"/>
      <c r="C172" s="35"/>
      <c r="D172" s="203" t="s">
        <v>144</v>
      </c>
      <c r="E172" s="35"/>
      <c r="F172" s="204" t="s">
        <v>259</v>
      </c>
      <c r="G172" s="35"/>
      <c r="H172" s="35"/>
      <c r="I172" s="205"/>
      <c r="J172" s="35"/>
      <c r="K172" s="35"/>
      <c r="L172" s="38"/>
      <c r="M172" s="206"/>
      <c r="N172" s="207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144</v>
      </c>
      <c r="AU172" s="16" t="s">
        <v>87</v>
      </c>
    </row>
    <row r="173" spans="1:65" s="13" customFormat="1">
      <c r="B173" s="208"/>
      <c r="C173" s="209"/>
      <c r="D173" s="203" t="s">
        <v>146</v>
      </c>
      <c r="E173" s="210" t="s">
        <v>1</v>
      </c>
      <c r="F173" s="211" t="s">
        <v>260</v>
      </c>
      <c r="G173" s="209"/>
      <c r="H173" s="212">
        <v>99.7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146</v>
      </c>
      <c r="AU173" s="218" t="s">
        <v>87</v>
      </c>
      <c r="AV173" s="13" t="s">
        <v>87</v>
      </c>
      <c r="AW173" s="13" t="s">
        <v>34</v>
      </c>
      <c r="AX173" s="13" t="s">
        <v>85</v>
      </c>
      <c r="AY173" s="218" t="s">
        <v>135</v>
      </c>
    </row>
    <row r="174" spans="1:65" s="2" customFormat="1" ht="16.5" customHeight="1">
      <c r="A174" s="33"/>
      <c r="B174" s="34"/>
      <c r="C174" s="190" t="s">
        <v>261</v>
      </c>
      <c r="D174" s="190" t="s">
        <v>138</v>
      </c>
      <c r="E174" s="191" t="s">
        <v>262</v>
      </c>
      <c r="F174" s="192" t="s">
        <v>263</v>
      </c>
      <c r="G174" s="193" t="s">
        <v>156</v>
      </c>
      <c r="H174" s="194">
        <v>0.20499999999999999</v>
      </c>
      <c r="I174" s="195"/>
      <c r="J174" s="196">
        <f>ROUND(I174*H174,2)</f>
        <v>0</v>
      </c>
      <c r="K174" s="192" t="s">
        <v>98</v>
      </c>
      <c r="L174" s="38"/>
      <c r="M174" s="197" t="s">
        <v>1</v>
      </c>
      <c r="N174" s="198" t="s">
        <v>42</v>
      </c>
      <c r="O174" s="70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142</v>
      </c>
      <c r="AT174" s="201" t="s">
        <v>138</v>
      </c>
      <c r="AU174" s="201" t="s">
        <v>87</v>
      </c>
      <c r="AY174" s="16" t="s">
        <v>135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6" t="s">
        <v>85</v>
      </c>
      <c r="BK174" s="202">
        <f>ROUND(I174*H174,2)</f>
        <v>0</v>
      </c>
      <c r="BL174" s="16" t="s">
        <v>142</v>
      </c>
      <c r="BM174" s="201" t="s">
        <v>264</v>
      </c>
    </row>
    <row r="175" spans="1:65" s="2" customFormat="1" ht="48">
      <c r="A175" s="33"/>
      <c r="B175" s="34"/>
      <c r="C175" s="35"/>
      <c r="D175" s="203" t="s">
        <v>144</v>
      </c>
      <c r="E175" s="35"/>
      <c r="F175" s="204" t="s">
        <v>265</v>
      </c>
      <c r="G175" s="35"/>
      <c r="H175" s="35"/>
      <c r="I175" s="205"/>
      <c r="J175" s="35"/>
      <c r="K175" s="35"/>
      <c r="L175" s="38"/>
      <c r="M175" s="206"/>
      <c r="N175" s="207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144</v>
      </c>
      <c r="AU175" s="16" t="s">
        <v>87</v>
      </c>
    </row>
    <row r="176" spans="1:65" s="13" customFormat="1">
      <c r="B176" s="208"/>
      <c r="C176" s="209"/>
      <c r="D176" s="203" t="s">
        <v>146</v>
      </c>
      <c r="E176" s="210" t="s">
        <v>1</v>
      </c>
      <c r="F176" s="211" t="s">
        <v>249</v>
      </c>
      <c r="G176" s="209"/>
      <c r="H176" s="212">
        <v>0.20499999999999999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146</v>
      </c>
      <c r="AU176" s="218" t="s">
        <v>87</v>
      </c>
      <c r="AV176" s="13" t="s">
        <v>87</v>
      </c>
      <c r="AW176" s="13" t="s">
        <v>34</v>
      </c>
      <c r="AX176" s="13" t="s">
        <v>85</v>
      </c>
      <c r="AY176" s="218" t="s">
        <v>135</v>
      </c>
    </row>
    <row r="177" spans="1:65" s="2" customFormat="1" ht="16.5" customHeight="1">
      <c r="A177" s="33"/>
      <c r="B177" s="34"/>
      <c r="C177" s="190" t="s">
        <v>266</v>
      </c>
      <c r="D177" s="190" t="s">
        <v>138</v>
      </c>
      <c r="E177" s="191" t="s">
        <v>267</v>
      </c>
      <c r="F177" s="192" t="s">
        <v>268</v>
      </c>
      <c r="G177" s="193" t="s">
        <v>156</v>
      </c>
      <c r="H177" s="194">
        <v>3.6999999999999998E-2</v>
      </c>
      <c r="I177" s="195"/>
      <c r="J177" s="196">
        <f>ROUND(I177*H177,2)</f>
        <v>0</v>
      </c>
      <c r="K177" s="192" t="s">
        <v>98</v>
      </c>
      <c r="L177" s="38"/>
      <c r="M177" s="197" t="s">
        <v>1</v>
      </c>
      <c r="N177" s="198" t="s">
        <v>42</v>
      </c>
      <c r="O177" s="70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1" t="s">
        <v>142</v>
      </c>
      <c r="AT177" s="201" t="s">
        <v>138</v>
      </c>
      <c r="AU177" s="201" t="s">
        <v>87</v>
      </c>
      <c r="AY177" s="16" t="s">
        <v>135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6" t="s">
        <v>85</v>
      </c>
      <c r="BK177" s="202">
        <f>ROUND(I177*H177,2)</f>
        <v>0</v>
      </c>
      <c r="BL177" s="16" t="s">
        <v>142</v>
      </c>
      <c r="BM177" s="201" t="s">
        <v>269</v>
      </c>
    </row>
    <row r="178" spans="1:65" s="2" customFormat="1" ht="48">
      <c r="A178" s="33"/>
      <c r="B178" s="34"/>
      <c r="C178" s="35"/>
      <c r="D178" s="203" t="s">
        <v>144</v>
      </c>
      <c r="E178" s="35"/>
      <c r="F178" s="204" t="s">
        <v>270</v>
      </c>
      <c r="G178" s="35"/>
      <c r="H178" s="35"/>
      <c r="I178" s="205"/>
      <c r="J178" s="35"/>
      <c r="K178" s="35"/>
      <c r="L178" s="38"/>
      <c r="M178" s="206"/>
      <c r="N178" s="207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144</v>
      </c>
      <c r="AU178" s="16" t="s">
        <v>87</v>
      </c>
    </row>
    <row r="179" spans="1:65" s="13" customFormat="1">
      <c r="B179" s="208"/>
      <c r="C179" s="209"/>
      <c r="D179" s="203" t="s">
        <v>146</v>
      </c>
      <c r="E179" s="210" t="s">
        <v>1</v>
      </c>
      <c r="F179" s="211" t="s">
        <v>254</v>
      </c>
      <c r="G179" s="209"/>
      <c r="H179" s="212">
        <v>3.6999999999999998E-2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146</v>
      </c>
      <c r="AU179" s="218" t="s">
        <v>87</v>
      </c>
      <c r="AV179" s="13" t="s">
        <v>87</v>
      </c>
      <c r="AW179" s="13" t="s">
        <v>34</v>
      </c>
      <c r="AX179" s="13" t="s">
        <v>85</v>
      </c>
      <c r="AY179" s="218" t="s">
        <v>135</v>
      </c>
    </row>
    <row r="180" spans="1:65" s="2" customFormat="1" ht="16.5" customHeight="1">
      <c r="A180" s="33"/>
      <c r="B180" s="34"/>
      <c r="C180" s="190" t="s">
        <v>271</v>
      </c>
      <c r="D180" s="190" t="s">
        <v>138</v>
      </c>
      <c r="E180" s="191" t="s">
        <v>272</v>
      </c>
      <c r="F180" s="192" t="s">
        <v>273</v>
      </c>
      <c r="G180" s="193" t="s">
        <v>200</v>
      </c>
      <c r="H180" s="194">
        <v>99.7</v>
      </c>
      <c r="I180" s="195"/>
      <c r="J180" s="196">
        <f>ROUND(I180*H180,2)</f>
        <v>0</v>
      </c>
      <c r="K180" s="192" t="s">
        <v>98</v>
      </c>
      <c r="L180" s="38"/>
      <c r="M180" s="197" t="s">
        <v>1</v>
      </c>
      <c r="N180" s="198" t="s">
        <v>42</v>
      </c>
      <c r="O180" s="70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142</v>
      </c>
      <c r="AT180" s="201" t="s">
        <v>138</v>
      </c>
      <c r="AU180" s="201" t="s">
        <v>87</v>
      </c>
      <c r="AY180" s="16" t="s">
        <v>135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85</v>
      </c>
      <c r="BK180" s="202">
        <f>ROUND(I180*H180,2)</f>
        <v>0</v>
      </c>
      <c r="BL180" s="16" t="s">
        <v>142</v>
      </c>
      <c r="BM180" s="201" t="s">
        <v>274</v>
      </c>
    </row>
    <row r="181" spans="1:65" s="2" customFormat="1" ht="48">
      <c r="A181" s="33"/>
      <c r="B181" s="34"/>
      <c r="C181" s="35"/>
      <c r="D181" s="203" t="s">
        <v>144</v>
      </c>
      <c r="E181" s="35"/>
      <c r="F181" s="204" t="s">
        <v>275</v>
      </c>
      <c r="G181" s="35"/>
      <c r="H181" s="35"/>
      <c r="I181" s="205"/>
      <c r="J181" s="35"/>
      <c r="K181" s="35"/>
      <c r="L181" s="38"/>
      <c r="M181" s="206"/>
      <c r="N181" s="207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144</v>
      </c>
      <c r="AU181" s="16" t="s">
        <v>87</v>
      </c>
    </row>
    <row r="182" spans="1:65" s="13" customFormat="1">
      <c r="B182" s="208"/>
      <c r="C182" s="209"/>
      <c r="D182" s="203" t="s">
        <v>146</v>
      </c>
      <c r="E182" s="210" t="s">
        <v>1</v>
      </c>
      <c r="F182" s="211" t="s">
        <v>260</v>
      </c>
      <c r="G182" s="209"/>
      <c r="H182" s="212">
        <v>99.7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146</v>
      </c>
      <c r="AU182" s="218" t="s">
        <v>87</v>
      </c>
      <c r="AV182" s="13" t="s">
        <v>87</v>
      </c>
      <c r="AW182" s="13" t="s">
        <v>34</v>
      </c>
      <c r="AX182" s="13" t="s">
        <v>85</v>
      </c>
      <c r="AY182" s="218" t="s">
        <v>135</v>
      </c>
    </row>
    <row r="183" spans="1:65" s="2" customFormat="1" ht="16.5" customHeight="1">
      <c r="A183" s="33"/>
      <c r="B183" s="34"/>
      <c r="C183" s="190" t="s">
        <v>276</v>
      </c>
      <c r="D183" s="190" t="s">
        <v>138</v>
      </c>
      <c r="E183" s="191" t="s">
        <v>277</v>
      </c>
      <c r="F183" s="192" t="s">
        <v>278</v>
      </c>
      <c r="G183" s="193" t="s">
        <v>165</v>
      </c>
      <c r="H183" s="194">
        <v>25</v>
      </c>
      <c r="I183" s="195"/>
      <c r="J183" s="196">
        <f>ROUND(I183*H183,2)</f>
        <v>0</v>
      </c>
      <c r="K183" s="192" t="s">
        <v>98</v>
      </c>
      <c r="L183" s="38"/>
      <c r="M183" s="197" t="s">
        <v>1</v>
      </c>
      <c r="N183" s="198" t="s">
        <v>42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142</v>
      </c>
      <c r="AT183" s="201" t="s">
        <v>138</v>
      </c>
      <c r="AU183" s="201" t="s">
        <v>87</v>
      </c>
      <c r="AY183" s="16" t="s">
        <v>135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85</v>
      </c>
      <c r="BK183" s="202">
        <f>ROUND(I183*H183,2)</f>
        <v>0</v>
      </c>
      <c r="BL183" s="16" t="s">
        <v>142</v>
      </c>
      <c r="BM183" s="201" t="s">
        <v>279</v>
      </c>
    </row>
    <row r="184" spans="1:65" s="2" customFormat="1" ht="28.8">
      <c r="A184" s="33"/>
      <c r="B184" s="34"/>
      <c r="C184" s="35"/>
      <c r="D184" s="203" t="s">
        <v>144</v>
      </c>
      <c r="E184" s="35"/>
      <c r="F184" s="204" t="s">
        <v>280</v>
      </c>
      <c r="G184" s="35"/>
      <c r="H184" s="35"/>
      <c r="I184" s="205"/>
      <c r="J184" s="35"/>
      <c r="K184" s="35"/>
      <c r="L184" s="38"/>
      <c r="M184" s="206"/>
      <c r="N184" s="207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144</v>
      </c>
      <c r="AU184" s="16" t="s">
        <v>87</v>
      </c>
    </row>
    <row r="185" spans="1:65" s="2" customFormat="1" ht="16.5" customHeight="1">
      <c r="A185" s="33"/>
      <c r="B185" s="34"/>
      <c r="C185" s="190" t="s">
        <v>281</v>
      </c>
      <c r="D185" s="190" t="s">
        <v>138</v>
      </c>
      <c r="E185" s="191" t="s">
        <v>282</v>
      </c>
      <c r="F185" s="192" t="s">
        <v>283</v>
      </c>
      <c r="G185" s="193" t="s">
        <v>165</v>
      </c>
      <c r="H185" s="194">
        <v>10</v>
      </c>
      <c r="I185" s="195"/>
      <c r="J185" s="196">
        <f>ROUND(I185*H185,2)</f>
        <v>0</v>
      </c>
      <c r="K185" s="192" t="s">
        <v>98</v>
      </c>
      <c r="L185" s="38"/>
      <c r="M185" s="197" t="s">
        <v>1</v>
      </c>
      <c r="N185" s="198" t="s">
        <v>42</v>
      </c>
      <c r="O185" s="7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142</v>
      </c>
      <c r="AT185" s="201" t="s">
        <v>138</v>
      </c>
      <c r="AU185" s="201" t="s">
        <v>87</v>
      </c>
      <c r="AY185" s="16" t="s">
        <v>135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85</v>
      </c>
      <c r="BK185" s="202">
        <f>ROUND(I185*H185,2)</f>
        <v>0</v>
      </c>
      <c r="BL185" s="16" t="s">
        <v>142</v>
      </c>
      <c r="BM185" s="201" t="s">
        <v>284</v>
      </c>
    </row>
    <row r="186" spans="1:65" s="2" customFormat="1" ht="28.8">
      <c r="A186" s="33"/>
      <c r="B186" s="34"/>
      <c r="C186" s="35"/>
      <c r="D186" s="203" t="s">
        <v>144</v>
      </c>
      <c r="E186" s="35"/>
      <c r="F186" s="204" t="s">
        <v>285</v>
      </c>
      <c r="G186" s="35"/>
      <c r="H186" s="35"/>
      <c r="I186" s="205"/>
      <c r="J186" s="35"/>
      <c r="K186" s="35"/>
      <c r="L186" s="38"/>
      <c r="M186" s="206"/>
      <c r="N186" s="207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144</v>
      </c>
      <c r="AU186" s="16" t="s">
        <v>87</v>
      </c>
    </row>
    <row r="187" spans="1:65" s="2" customFormat="1" ht="21.75" customHeight="1">
      <c r="A187" s="33"/>
      <c r="B187" s="34"/>
      <c r="C187" s="190" t="s">
        <v>286</v>
      </c>
      <c r="D187" s="190" t="s">
        <v>138</v>
      </c>
      <c r="E187" s="191" t="s">
        <v>287</v>
      </c>
      <c r="F187" s="192" t="s">
        <v>288</v>
      </c>
      <c r="G187" s="193" t="s">
        <v>289</v>
      </c>
      <c r="H187" s="194">
        <v>20.52</v>
      </c>
      <c r="I187" s="195"/>
      <c r="J187" s="196">
        <f>ROUND(I187*H187,2)</f>
        <v>0</v>
      </c>
      <c r="K187" s="192" t="s">
        <v>98</v>
      </c>
      <c r="L187" s="38"/>
      <c r="M187" s="197" t="s">
        <v>1</v>
      </c>
      <c r="N187" s="198" t="s">
        <v>42</v>
      </c>
      <c r="O187" s="70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1" t="s">
        <v>142</v>
      </c>
      <c r="AT187" s="201" t="s">
        <v>138</v>
      </c>
      <c r="AU187" s="201" t="s">
        <v>87</v>
      </c>
      <c r="AY187" s="16" t="s">
        <v>135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6" t="s">
        <v>85</v>
      </c>
      <c r="BK187" s="202">
        <f>ROUND(I187*H187,2)</f>
        <v>0</v>
      </c>
      <c r="BL187" s="16" t="s">
        <v>142</v>
      </c>
      <c r="BM187" s="201" t="s">
        <v>290</v>
      </c>
    </row>
    <row r="188" spans="1:65" s="2" customFormat="1" ht="19.2">
      <c r="A188" s="33"/>
      <c r="B188" s="34"/>
      <c r="C188" s="35"/>
      <c r="D188" s="203" t="s">
        <v>144</v>
      </c>
      <c r="E188" s="35"/>
      <c r="F188" s="204" t="s">
        <v>291</v>
      </c>
      <c r="G188" s="35"/>
      <c r="H188" s="35"/>
      <c r="I188" s="205"/>
      <c r="J188" s="35"/>
      <c r="K188" s="35"/>
      <c r="L188" s="38"/>
      <c r="M188" s="206"/>
      <c r="N188" s="207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144</v>
      </c>
      <c r="AU188" s="16" t="s">
        <v>87</v>
      </c>
    </row>
    <row r="189" spans="1:65" s="13" customFormat="1">
      <c r="B189" s="208"/>
      <c r="C189" s="209"/>
      <c r="D189" s="203" t="s">
        <v>146</v>
      </c>
      <c r="E189" s="210" t="s">
        <v>1</v>
      </c>
      <c r="F189" s="211" t="s">
        <v>292</v>
      </c>
      <c r="G189" s="209"/>
      <c r="H189" s="212">
        <v>20.52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146</v>
      </c>
      <c r="AU189" s="218" t="s">
        <v>87</v>
      </c>
      <c r="AV189" s="13" t="s">
        <v>87</v>
      </c>
      <c r="AW189" s="13" t="s">
        <v>34</v>
      </c>
      <c r="AX189" s="13" t="s">
        <v>85</v>
      </c>
      <c r="AY189" s="218" t="s">
        <v>135</v>
      </c>
    </row>
    <row r="190" spans="1:65" s="2" customFormat="1" ht="21.75" customHeight="1">
      <c r="A190" s="33"/>
      <c r="B190" s="34"/>
      <c r="C190" s="190" t="s">
        <v>293</v>
      </c>
      <c r="D190" s="190" t="s">
        <v>138</v>
      </c>
      <c r="E190" s="191" t="s">
        <v>294</v>
      </c>
      <c r="F190" s="192" t="s">
        <v>295</v>
      </c>
      <c r="G190" s="193" t="s">
        <v>289</v>
      </c>
      <c r="H190" s="194">
        <v>20.52</v>
      </c>
      <c r="I190" s="195"/>
      <c r="J190" s="196">
        <f>ROUND(I190*H190,2)</f>
        <v>0</v>
      </c>
      <c r="K190" s="192" t="s">
        <v>98</v>
      </c>
      <c r="L190" s="38"/>
      <c r="M190" s="197" t="s">
        <v>1</v>
      </c>
      <c r="N190" s="198" t="s">
        <v>42</v>
      </c>
      <c r="O190" s="7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142</v>
      </c>
      <c r="AT190" s="201" t="s">
        <v>138</v>
      </c>
      <c r="AU190" s="201" t="s">
        <v>87</v>
      </c>
      <c r="AY190" s="16" t="s">
        <v>135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85</v>
      </c>
      <c r="BK190" s="202">
        <f>ROUND(I190*H190,2)</f>
        <v>0</v>
      </c>
      <c r="BL190" s="16" t="s">
        <v>142</v>
      </c>
      <c r="BM190" s="201" t="s">
        <v>296</v>
      </c>
    </row>
    <row r="191" spans="1:65" s="2" customFormat="1" ht="19.2">
      <c r="A191" s="33"/>
      <c r="B191" s="34"/>
      <c r="C191" s="35"/>
      <c r="D191" s="203" t="s">
        <v>144</v>
      </c>
      <c r="E191" s="35"/>
      <c r="F191" s="204" t="s">
        <v>297</v>
      </c>
      <c r="G191" s="35"/>
      <c r="H191" s="35"/>
      <c r="I191" s="205"/>
      <c r="J191" s="35"/>
      <c r="K191" s="35"/>
      <c r="L191" s="38"/>
      <c r="M191" s="206"/>
      <c r="N191" s="207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144</v>
      </c>
      <c r="AU191" s="16" t="s">
        <v>87</v>
      </c>
    </row>
    <row r="192" spans="1:65" s="13" customFormat="1">
      <c r="B192" s="208"/>
      <c r="C192" s="209"/>
      <c r="D192" s="203" t="s">
        <v>146</v>
      </c>
      <c r="E192" s="210" t="s">
        <v>1</v>
      </c>
      <c r="F192" s="211" t="s">
        <v>292</v>
      </c>
      <c r="G192" s="209"/>
      <c r="H192" s="212">
        <v>20.52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146</v>
      </c>
      <c r="AU192" s="218" t="s">
        <v>87</v>
      </c>
      <c r="AV192" s="13" t="s">
        <v>87</v>
      </c>
      <c r="AW192" s="13" t="s">
        <v>34</v>
      </c>
      <c r="AX192" s="13" t="s">
        <v>85</v>
      </c>
      <c r="AY192" s="218" t="s">
        <v>135</v>
      </c>
    </row>
    <row r="193" spans="1:65" s="2" customFormat="1" ht="16.5" customHeight="1">
      <c r="A193" s="33"/>
      <c r="B193" s="34"/>
      <c r="C193" s="190" t="s">
        <v>298</v>
      </c>
      <c r="D193" s="190" t="s">
        <v>138</v>
      </c>
      <c r="E193" s="191" t="s">
        <v>299</v>
      </c>
      <c r="F193" s="192" t="s">
        <v>300</v>
      </c>
      <c r="G193" s="193" t="s">
        <v>165</v>
      </c>
      <c r="H193" s="194">
        <v>17.600000000000001</v>
      </c>
      <c r="I193" s="195"/>
      <c r="J193" s="196">
        <f>ROUND(I193*H193,2)</f>
        <v>0</v>
      </c>
      <c r="K193" s="192" t="s">
        <v>98</v>
      </c>
      <c r="L193" s="38"/>
      <c r="M193" s="197" t="s">
        <v>1</v>
      </c>
      <c r="N193" s="198" t="s">
        <v>42</v>
      </c>
      <c r="O193" s="7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142</v>
      </c>
      <c r="AT193" s="201" t="s">
        <v>138</v>
      </c>
      <c r="AU193" s="201" t="s">
        <v>87</v>
      </c>
      <c r="AY193" s="16" t="s">
        <v>135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85</v>
      </c>
      <c r="BK193" s="202">
        <f>ROUND(I193*H193,2)</f>
        <v>0</v>
      </c>
      <c r="BL193" s="16" t="s">
        <v>142</v>
      </c>
      <c r="BM193" s="201" t="s">
        <v>301</v>
      </c>
    </row>
    <row r="194" spans="1:65" s="2" customFormat="1" ht="19.2">
      <c r="A194" s="33"/>
      <c r="B194" s="34"/>
      <c r="C194" s="35"/>
      <c r="D194" s="203" t="s">
        <v>144</v>
      </c>
      <c r="E194" s="35"/>
      <c r="F194" s="204" t="s">
        <v>302</v>
      </c>
      <c r="G194" s="35"/>
      <c r="H194" s="35"/>
      <c r="I194" s="205"/>
      <c r="J194" s="35"/>
      <c r="K194" s="35"/>
      <c r="L194" s="38"/>
      <c r="M194" s="206"/>
      <c r="N194" s="207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144</v>
      </c>
      <c r="AU194" s="16" t="s">
        <v>87</v>
      </c>
    </row>
    <row r="195" spans="1:65" s="13" customFormat="1">
      <c r="B195" s="208"/>
      <c r="C195" s="209"/>
      <c r="D195" s="203" t="s">
        <v>146</v>
      </c>
      <c r="E195" s="210" t="s">
        <v>1</v>
      </c>
      <c r="F195" s="211" t="s">
        <v>303</v>
      </c>
      <c r="G195" s="209"/>
      <c r="H195" s="212">
        <v>17.600000000000001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146</v>
      </c>
      <c r="AU195" s="218" t="s">
        <v>87</v>
      </c>
      <c r="AV195" s="13" t="s">
        <v>87</v>
      </c>
      <c r="AW195" s="13" t="s">
        <v>34</v>
      </c>
      <c r="AX195" s="13" t="s">
        <v>85</v>
      </c>
      <c r="AY195" s="218" t="s">
        <v>135</v>
      </c>
    </row>
    <row r="196" spans="1:65" s="2" customFormat="1" ht="16.5" customHeight="1">
      <c r="A196" s="33"/>
      <c r="B196" s="34"/>
      <c r="C196" s="190" t="s">
        <v>304</v>
      </c>
      <c r="D196" s="190" t="s">
        <v>138</v>
      </c>
      <c r="E196" s="191" t="s">
        <v>305</v>
      </c>
      <c r="F196" s="192" t="s">
        <v>306</v>
      </c>
      <c r="G196" s="193" t="s">
        <v>165</v>
      </c>
      <c r="H196" s="194">
        <v>25</v>
      </c>
      <c r="I196" s="195"/>
      <c r="J196" s="196">
        <f>ROUND(I196*H196,2)</f>
        <v>0</v>
      </c>
      <c r="K196" s="192" t="s">
        <v>98</v>
      </c>
      <c r="L196" s="38"/>
      <c r="M196" s="197" t="s">
        <v>1</v>
      </c>
      <c r="N196" s="198" t="s">
        <v>42</v>
      </c>
      <c r="O196" s="70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142</v>
      </c>
      <c r="AT196" s="201" t="s">
        <v>138</v>
      </c>
      <c r="AU196" s="201" t="s">
        <v>87</v>
      </c>
      <c r="AY196" s="16" t="s">
        <v>135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85</v>
      </c>
      <c r="BK196" s="202">
        <f>ROUND(I196*H196,2)</f>
        <v>0</v>
      </c>
      <c r="BL196" s="16" t="s">
        <v>142</v>
      </c>
      <c r="BM196" s="201" t="s">
        <v>307</v>
      </c>
    </row>
    <row r="197" spans="1:65" s="2" customFormat="1" ht="28.8">
      <c r="A197" s="33"/>
      <c r="B197" s="34"/>
      <c r="C197" s="35"/>
      <c r="D197" s="203" t="s">
        <v>144</v>
      </c>
      <c r="E197" s="35"/>
      <c r="F197" s="204" t="s">
        <v>308</v>
      </c>
      <c r="G197" s="35"/>
      <c r="H197" s="35"/>
      <c r="I197" s="205"/>
      <c r="J197" s="35"/>
      <c r="K197" s="35"/>
      <c r="L197" s="38"/>
      <c r="M197" s="206"/>
      <c r="N197" s="207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144</v>
      </c>
      <c r="AU197" s="16" t="s">
        <v>87</v>
      </c>
    </row>
    <row r="198" spans="1:65" s="13" customFormat="1">
      <c r="B198" s="208"/>
      <c r="C198" s="209"/>
      <c r="D198" s="203" t="s">
        <v>146</v>
      </c>
      <c r="E198" s="210" t="s">
        <v>1</v>
      </c>
      <c r="F198" s="211" t="s">
        <v>309</v>
      </c>
      <c r="G198" s="209"/>
      <c r="H198" s="212">
        <v>25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146</v>
      </c>
      <c r="AU198" s="218" t="s">
        <v>87</v>
      </c>
      <c r="AV198" s="13" t="s">
        <v>87</v>
      </c>
      <c r="AW198" s="13" t="s">
        <v>34</v>
      </c>
      <c r="AX198" s="13" t="s">
        <v>85</v>
      </c>
      <c r="AY198" s="218" t="s">
        <v>135</v>
      </c>
    </row>
    <row r="199" spans="1:65" s="2" customFormat="1" ht="16.5" customHeight="1">
      <c r="A199" s="33"/>
      <c r="B199" s="34"/>
      <c r="C199" s="190" t="s">
        <v>310</v>
      </c>
      <c r="D199" s="190" t="s">
        <v>138</v>
      </c>
      <c r="E199" s="191" t="s">
        <v>311</v>
      </c>
      <c r="F199" s="192" t="s">
        <v>312</v>
      </c>
      <c r="G199" s="193" t="s">
        <v>289</v>
      </c>
      <c r="H199" s="194">
        <v>500</v>
      </c>
      <c r="I199" s="195"/>
      <c r="J199" s="196">
        <f>ROUND(I199*H199,2)</f>
        <v>0</v>
      </c>
      <c r="K199" s="192" t="s">
        <v>98</v>
      </c>
      <c r="L199" s="38"/>
      <c r="M199" s="197" t="s">
        <v>1</v>
      </c>
      <c r="N199" s="198" t="s">
        <v>42</v>
      </c>
      <c r="O199" s="70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142</v>
      </c>
      <c r="AT199" s="201" t="s">
        <v>138</v>
      </c>
      <c r="AU199" s="201" t="s">
        <v>87</v>
      </c>
      <c r="AY199" s="16" t="s">
        <v>135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85</v>
      </c>
      <c r="BK199" s="202">
        <f>ROUND(I199*H199,2)</f>
        <v>0</v>
      </c>
      <c r="BL199" s="16" t="s">
        <v>142</v>
      </c>
      <c r="BM199" s="201" t="s">
        <v>313</v>
      </c>
    </row>
    <row r="200" spans="1:65" s="2" customFormat="1" ht="28.8">
      <c r="A200" s="33"/>
      <c r="B200" s="34"/>
      <c r="C200" s="35"/>
      <c r="D200" s="203" t="s">
        <v>144</v>
      </c>
      <c r="E200" s="35"/>
      <c r="F200" s="204" t="s">
        <v>314</v>
      </c>
      <c r="G200" s="35"/>
      <c r="H200" s="35"/>
      <c r="I200" s="205"/>
      <c r="J200" s="35"/>
      <c r="K200" s="35"/>
      <c r="L200" s="38"/>
      <c r="M200" s="206"/>
      <c r="N200" s="207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144</v>
      </c>
      <c r="AU200" s="16" t="s">
        <v>87</v>
      </c>
    </row>
    <row r="201" spans="1:65" s="13" customFormat="1">
      <c r="B201" s="208"/>
      <c r="C201" s="209"/>
      <c r="D201" s="203" t="s">
        <v>146</v>
      </c>
      <c r="E201" s="210" t="s">
        <v>1</v>
      </c>
      <c r="F201" s="211" t="s">
        <v>315</v>
      </c>
      <c r="G201" s="209"/>
      <c r="H201" s="212">
        <v>500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146</v>
      </c>
      <c r="AU201" s="218" t="s">
        <v>87</v>
      </c>
      <c r="AV201" s="13" t="s">
        <v>87</v>
      </c>
      <c r="AW201" s="13" t="s">
        <v>34</v>
      </c>
      <c r="AX201" s="13" t="s">
        <v>85</v>
      </c>
      <c r="AY201" s="218" t="s">
        <v>135</v>
      </c>
    </row>
    <row r="202" spans="1:65" s="2" customFormat="1" ht="16.5" customHeight="1">
      <c r="A202" s="33"/>
      <c r="B202" s="34"/>
      <c r="C202" s="190" t="s">
        <v>316</v>
      </c>
      <c r="D202" s="190" t="s">
        <v>138</v>
      </c>
      <c r="E202" s="191" t="s">
        <v>317</v>
      </c>
      <c r="F202" s="192" t="s">
        <v>318</v>
      </c>
      <c r="G202" s="193" t="s">
        <v>172</v>
      </c>
      <c r="H202" s="194">
        <v>1</v>
      </c>
      <c r="I202" s="195"/>
      <c r="J202" s="196">
        <f>ROUND(I202*H202,2)</f>
        <v>0</v>
      </c>
      <c r="K202" s="192" t="s">
        <v>98</v>
      </c>
      <c r="L202" s="38"/>
      <c r="M202" s="197" t="s">
        <v>1</v>
      </c>
      <c r="N202" s="198" t="s">
        <v>42</v>
      </c>
      <c r="O202" s="70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142</v>
      </c>
      <c r="AT202" s="201" t="s">
        <v>138</v>
      </c>
      <c r="AU202" s="201" t="s">
        <v>87</v>
      </c>
      <c r="AY202" s="16" t="s">
        <v>135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85</v>
      </c>
      <c r="BK202" s="202">
        <f>ROUND(I202*H202,2)</f>
        <v>0</v>
      </c>
      <c r="BL202" s="16" t="s">
        <v>142</v>
      </c>
      <c r="BM202" s="201" t="s">
        <v>319</v>
      </c>
    </row>
    <row r="203" spans="1:65" s="2" customFormat="1" ht="19.2">
      <c r="A203" s="33"/>
      <c r="B203" s="34"/>
      <c r="C203" s="35"/>
      <c r="D203" s="203" t="s">
        <v>144</v>
      </c>
      <c r="E203" s="35"/>
      <c r="F203" s="204" t="s">
        <v>320</v>
      </c>
      <c r="G203" s="35"/>
      <c r="H203" s="35"/>
      <c r="I203" s="205"/>
      <c r="J203" s="35"/>
      <c r="K203" s="35"/>
      <c r="L203" s="38"/>
      <c r="M203" s="206"/>
      <c r="N203" s="207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144</v>
      </c>
      <c r="AU203" s="16" t="s">
        <v>87</v>
      </c>
    </row>
    <row r="204" spans="1:65" s="2" customFormat="1" ht="16.5" customHeight="1">
      <c r="A204" s="33"/>
      <c r="B204" s="34"/>
      <c r="C204" s="190" t="s">
        <v>321</v>
      </c>
      <c r="D204" s="190" t="s">
        <v>138</v>
      </c>
      <c r="E204" s="191" t="s">
        <v>322</v>
      </c>
      <c r="F204" s="192" t="s">
        <v>323</v>
      </c>
      <c r="G204" s="193" t="s">
        <v>172</v>
      </c>
      <c r="H204" s="194">
        <v>1</v>
      </c>
      <c r="I204" s="195"/>
      <c r="J204" s="196">
        <f>ROUND(I204*H204,2)</f>
        <v>0</v>
      </c>
      <c r="K204" s="192" t="s">
        <v>98</v>
      </c>
      <c r="L204" s="38"/>
      <c r="M204" s="197" t="s">
        <v>1</v>
      </c>
      <c r="N204" s="198" t="s">
        <v>42</v>
      </c>
      <c r="O204" s="70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142</v>
      </c>
      <c r="AT204" s="201" t="s">
        <v>138</v>
      </c>
      <c r="AU204" s="201" t="s">
        <v>87</v>
      </c>
      <c r="AY204" s="16" t="s">
        <v>135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6" t="s">
        <v>85</v>
      </c>
      <c r="BK204" s="202">
        <f>ROUND(I204*H204,2)</f>
        <v>0</v>
      </c>
      <c r="BL204" s="16" t="s">
        <v>142</v>
      </c>
      <c r="BM204" s="201" t="s">
        <v>324</v>
      </c>
    </row>
    <row r="205" spans="1:65" s="2" customFormat="1" ht="28.8">
      <c r="A205" s="33"/>
      <c r="B205" s="34"/>
      <c r="C205" s="35"/>
      <c r="D205" s="203" t="s">
        <v>144</v>
      </c>
      <c r="E205" s="35"/>
      <c r="F205" s="204" t="s">
        <v>325</v>
      </c>
      <c r="G205" s="35"/>
      <c r="H205" s="35"/>
      <c r="I205" s="205"/>
      <c r="J205" s="35"/>
      <c r="K205" s="35"/>
      <c r="L205" s="38"/>
      <c r="M205" s="206"/>
      <c r="N205" s="207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144</v>
      </c>
      <c r="AU205" s="16" t="s">
        <v>87</v>
      </c>
    </row>
    <row r="206" spans="1:65" s="2" customFormat="1" ht="16.5" customHeight="1">
      <c r="A206" s="33"/>
      <c r="B206" s="34"/>
      <c r="C206" s="190" t="s">
        <v>326</v>
      </c>
      <c r="D206" s="190" t="s">
        <v>138</v>
      </c>
      <c r="E206" s="191" t="s">
        <v>327</v>
      </c>
      <c r="F206" s="192" t="s">
        <v>328</v>
      </c>
      <c r="G206" s="193" t="s">
        <v>200</v>
      </c>
      <c r="H206" s="194">
        <v>37.83</v>
      </c>
      <c r="I206" s="195"/>
      <c r="J206" s="196">
        <f>ROUND(I206*H206,2)</f>
        <v>0</v>
      </c>
      <c r="K206" s="192" t="s">
        <v>98</v>
      </c>
      <c r="L206" s="38"/>
      <c r="M206" s="197" t="s">
        <v>1</v>
      </c>
      <c r="N206" s="198" t="s">
        <v>42</v>
      </c>
      <c r="O206" s="70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1" t="s">
        <v>142</v>
      </c>
      <c r="AT206" s="201" t="s">
        <v>138</v>
      </c>
      <c r="AU206" s="201" t="s">
        <v>87</v>
      </c>
      <c r="AY206" s="16" t="s">
        <v>135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6" t="s">
        <v>85</v>
      </c>
      <c r="BK206" s="202">
        <f>ROUND(I206*H206,2)</f>
        <v>0</v>
      </c>
      <c r="BL206" s="16" t="s">
        <v>142</v>
      </c>
      <c r="BM206" s="201" t="s">
        <v>329</v>
      </c>
    </row>
    <row r="207" spans="1:65" s="2" customFormat="1" ht="19.2">
      <c r="A207" s="33"/>
      <c r="B207" s="34"/>
      <c r="C207" s="35"/>
      <c r="D207" s="203" t="s">
        <v>144</v>
      </c>
      <c r="E207" s="35"/>
      <c r="F207" s="204" t="s">
        <v>330</v>
      </c>
      <c r="G207" s="35"/>
      <c r="H207" s="35"/>
      <c r="I207" s="205"/>
      <c r="J207" s="35"/>
      <c r="K207" s="35"/>
      <c r="L207" s="38"/>
      <c r="M207" s="206"/>
      <c r="N207" s="207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144</v>
      </c>
      <c r="AU207" s="16" t="s">
        <v>87</v>
      </c>
    </row>
    <row r="208" spans="1:65" s="2" customFormat="1" ht="16.5" customHeight="1">
      <c r="A208" s="33"/>
      <c r="B208" s="34"/>
      <c r="C208" s="219" t="s">
        <v>331</v>
      </c>
      <c r="D208" s="219" t="s">
        <v>332</v>
      </c>
      <c r="E208" s="220" t="s">
        <v>333</v>
      </c>
      <c r="F208" s="221" t="s">
        <v>334</v>
      </c>
      <c r="G208" s="222" t="s">
        <v>150</v>
      </c>
      <c r="H208" s="223">
        <v>326.733</v>
      </c>
      <c r="I208" s="224"/>
      <c r="J208" s="225">
        <f>ROUND(I208*H208,2)</f>
        <v>0</v>
      </c>
      <c r="K208" s="221" t="s">
        <v>98</v>
      </c>
      <c r="L208" s="226"/>
      <c r="M208" s="227" t="s">
        <v>1</v>
      </c>
      <c r="N208" s="228" t="s">
        <v>42</v>
      </c>
      <c r="O208" s="70"/>
      <c r="P208" s="199">
        <f>O208*H208</f>
        <v>0</v>
      </c>
      <c r="Q208" s="199">
        <v>1</v>
      </c>
      <c r="R208" s="199">
        <f>Q208*H208</f>
        <v>326.733</v>
      </c>
      <c r="S208" s="199">
        <v>0</v>
      </c>
      <c r="T208" s="20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335</v>
      </c>
      <c r="AT208" s="201" t="s">
        <v>332</v>
      </c>
      <c r="AU208" s="201" t="s">
        <v>87</v>
      </c>
      <c r="AY208" s="16" t="s">
        <v>135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85</v>
      </c>
      <c r="BK208" s="202">
        <f>ROUND(I208*H208,2)</f>
        <v>0</v>
      </c>
      <c r="BL208" s="16" t="s">
        <v>335</v>
      </c>
      <c r="BM208" s="201" t="s">
        <v>336</v>
      </c>
    </row>
    <row r="209" spans="1:65" s="2" customFormat="1">
      <c r="A209" s="33"/>
      <c r="B209" s="34"/>
      <c r="C209" s="35"/>
      <c r="D209" s="203" t="s">
        <v>144</v>
      </c>
      <c r="E209" s="35"/>
      <c r="F209" s="204" t="s">
        <v>334</v>
      </c>
      <c r="G209" s="35"/>
      <c r="H209" s="35"/>
      <c r="I209" s="205"/>
      <c r="J209" s="35"/>
      <c r="K209" s="35"/>
      <c r="L209" s="38"/>
      <c r="M209" s="206"/>
      <c r="N209" s="207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144</v>
      </c>
      <c r="AU209" s="16" t="s">
        <v>87</v>
      </c>
    </row>
    <row r="210" spans="1:65" s="13" customFormat="1">
      <c r="B210" s="208"/>
      <c r="C210" s="209"/>
      <c r="D210" s="203" t="s">
        <v>146</v>
      </c>
      <c r="E210" s="210" t="s">
        <v>1</v>
      </c>
      <c r="F210" s="211" t="s">
        <v>337</v>
      </c>
      <c r="G210" s="209"/>
      <c r="H210" s="212">
        <v>326.733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146</v>
      </c>
      <c r="AU210" s="218" t="s">
        <v>87</v>
      </c>
      <c r="AV210" s="13" t="s">
        <v>87</v>
      </c>
      <c r="AW210" s="13" t="s">
        <v>34</v>
      </c>
      <c r="AX210" s="13" t="s">
        <v>85</v>
      </c>
      <c r="AY210" s="218" t="s">
        <v>135</v>
      </c>
    </row>
    <row r="211" spans="1:65" s="2" customFormat="1" ht="16.5" customHeight="1">
      <c r="A211" s="33"/>
      <c r="B211" s="34"/>
      <c r="C211" s="219" t="s">
        <v>338</v>
      </c>
      <c r="D211" s="219" t="s">
        <v>332</v>
      </c>
      <c r="E211" s="220" t="s">
        <v>339</v>
      </c>
      <c r="F211" s="221" t="s">
        <v>340</v>
      </c>
      <c r="G211" s="222" t="s">
        <v>150</v>
      </c>
      <c r="H211" s="223">
        <v>11.84</v>
      </c>
      <c r="I211" s="224"/>
      <c r="J211" s="225">
        <f>ROUND(I211*H211,2)</f>
        <v>0</v>
      </c>
      <c r="K211" s="221" t="s">
        <v>98</v>
      </c>
      <c r="L211" s="226"/>
      <c r="M211" s="227" t="s">
        <v>1</v>
      </c>
      <c r="N211" s="228" t="s">
        <v>42</v>
      </c>
      <c r="O211" s="70"/>
      <c r="P211" s="199">
        <f>O211*H211</f>
        <v>0</v>
      </c>
      <c r="Q211" s="199">
        <v>1</v>
      </c>
      <c r="R211" s="199">
        <f>Q211*H211</f>
        <v>11.84</v>
      </c>
      <c r="S211" s="199">
        <v>0</v>
      </c>
      <c r="T211" s="20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1" t="s">
        <v>335</v>
      </c>
      <c r="AT211" s="201" t="s">
        <v>332</v>
      </c>
      <c r="AU211" s="201" t="s">
        <v>87</v>
      </c>
      <c r="AY211" s="16" t="s">
        <v>135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6" t="s">
        <v>85</v>
      </c>
      <c r="BK211" s="202">
        <f>ROUND(I211*H211,2)</f>
        <v>0</v>
      </c>
      <c r="BL211" s="16" t="s">
        <v>335</v>
      </c>
      <c r="BM211" s="201" t="s">
        <v>341</v>
      </c>
    </row>
    <row r="212" spans="1:65" s="2" customFormat="1">
      <c r="A212" s="33"/>
      <c r="B212" s="34"/>
      <c r="C212" s="35"/>
      <c r="D212" s="203" t="s">
        <v>144</v>
      </c>
      <c r="E212" s="35"/>
      <c r="F212" s="204" t="s">
        <v>340</v>
      </c>
      <c r="G212" s="35"/>
      <c r="H212" s="35"/>
      <c r="I212" s="205"/>
      <c r="J212" s="35"/>
      <c r="K212" s="35"/>
      <c r="L212" s="38"/>
      <c r="M212" s="206"/>
      <c r="N212" s="207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144</v>
      </c>
      <c r="AU212" s="16" t="s">
        <v>87</v>
      </c>
    </row>
    <row r="213" spans="1:65" s="13" customFormat="1">
      <c r="B213" s="208"/>
      <c r="C213" s="209"/>
      <c r="D213" s="203" t="s">
        <v>146</v>
      </c>
      <c r="E213" s="210" t="s">
        <v>1</v>
      </c>
      <c r="F213" s="211" t="s">
        <v>342</v>
      </c>
      <c r="G213" s="209"/>
      <c r="H213" s="212">
        <v>11.84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146</v>
      </c>
      <c r="AU213" s="218" t="s">
        <v>87</v>
      </c>
      <c r="AV213" s="13" t="s">
        <v>87</v>
      </c>
      <c r="AW213" s="13" t="s">
        <v>34</v>
      </c>
      <c r="AX213" s="13" t="s">
        <v>85</v>
      </c>
      <c r="AY213" s="218" t="s">
        <v>135</v>
      </c>
    </row>
    <row r="214" spans="1:65" s="2" customFormat="1" ht="16.5" customHeight="1">
      <c r="A214" s="33"/>
      <c r="B214" s="34"/>
      <c r="C214" s="219" t="s">
        <v>343</v>
      </c>
      <c r="D214" s="219" t="s">
        <v>332</v>
      </c>
      <c r="E214" s="220" t="s">
        <v>344</v>
      </c>
      <c r="F214" s="221" t="s">
        <v>345</v>
      </c>
      <c r="G214" s="222" t="s">
        <v>172</v>
      </c>
      <c r="H214" s="223">
        <v>34</v>
      </c>
      <c r="I214" s="224"/>
      <c r="J214" s="225">
        <f>ROUND(I214*H214,2)</f>
        <v>0</v>
      </c>
      <c r="K214" s="221" t="s">
        <v>98</v>
      </c>
      <c r="L214" s="226"/>
      <c r="M214" s="227" t="s">
        <v>1</v>
      </c>
      <c r="N214" s="228" t="s">
        <v>42</v>
      </c>
      <c r="O214" s="70"/>
      <c r="P214" s="199">
        <f>O214*H214</f>
        <v>0</v>
      </c>
      <c r="Q214" s="199">
        <v>9.7000000000000003E-2</v>
      </c>
      <c r="R214" s="199">
        <f>Q214*H214</f>
        <v>3.298</v>
      </c>
      <c r="S214" s="199">
        <v>0</v>
      </c>
      <c r="T214" s="20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1" t="s">
        <v>335</v>
      </c>
      <c r="AT214" s="201" t="s">
        <v>332</v>
      </c>
      <c r="AU214" s="201" t="s">
        <v>87</v>
      </c>
      <c r="AY214" s="16" t="s">
        <v>135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6" t="s">
        <v>85</v>
      </c>
      <c r="BK214" s="202">
        <f>ROUND(I214*H214,2)</f>
        <v>0</v>
      </c>
      <c r="BL214" s="16" t="s">
        <v>335</v>
      </c>
      <c r="BM214" s="201" t="s">
        <v>346</v>
      </c>
    </row>
    <row r="215" spans="1:65" s="2" customFormat="1">
      <c r="A215" s="33"/>
      <c r="B215" s="34"/>
      <c r="C215" s="35"/>
      <c r="D215" s="203" t="s">
        <v>144</v>
      </c>
      <c r="E215" s="35"/>
      <c r="F215" s="204" t="s">
        <v>345</v>
      </c>
      <c r="G215" s="35"/>
      <c r="H215" s="35"/>
      <c r="I215" s="205"/>
      <c r="J215" s="35"/>
      <c r="K215" s="35"/>
      <c r="L215" s="38"/>
      <c r="M215" s="206"/>
      <c r="N215" s="207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144</v>
      </c>
      <c r="AU215" s="16" t="s">
        <v>87</v>
      </c>
    </row>
    <row r="216" spans="1:65" s="13" customFormat="1">
      <c r="B216" s="208"/>
      <c r="C216" s="209"/>
      <c r="D216" s="203" t="s">
        <v>146</v>
      </c>
      <c r="E216" s="210" t="s">
        <v>1</v>
      </c>
      <c r="F216" s="211" t="s">
        <v>347</v>
      </c>
      <c r="G216" s="209"/>
      <c r="H216" s="212">
        <v>34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146</v>
      </c>
      <c r="AU216" s="218" t="s">
        <v>87</v>
      </c>
      <c r="AV216" s="13" t="s">
        <v>87</v>
      </c>
      <c r="AW216" s="13" t="s">
        <v>34</v>
      </c>
      <c r="AX216" s="13" t="s">
        <v>85</v>
      </c>
      <c r="AY216" s="218" t="s">
        <v>135</v>
      </c>
    </row>
    <row r="217" spans="1:65" s="2" customFormat="1" ht="16.5" customHeight="1">
      <c r="A217" s="33"/>
      <c r="B217" s="34"/>
      <c r="C217" s="219" t="s">
        <v>348</v>
      </c>
      <c r="D217" s="219" t="s">
        <v>332</v>
      </c>
      <c r="E217" s="220" t="s">
        <v>349</v>
      </c>
      <c r="F217" s="221" t="s">
        <v>350</v>
      </c>
      <c r="G217" s="222" t="s">
        <v>172</v>
      </c>
      <c r="H217" s="223">
        <v>2</v>
      </c>
      <c r="I217" s="224"/>
      <c r="J217" s="225">
        <f>ROUND(I217*H217,2)</f>
        <v>0</v>
      </c>
      <c r="K217" s="221" t="s">
        <v>98</v>
      </c>
      <c r="L217" s="226"/>
      <c r="M217" s="227" t="s">
        <v>1</v>
      </c>
      <c r="N217" s="228" t="s">
        <v>42</v>
      </c>
      <c r="O217" s="70"/>
      <c r="P217" s="199">
        <f>O217*H217</f>
        <v>0</v>
      </c>
      <c r="Q217" s="199">
        <v>0.12311999999999999</v>
      </c>
      <c r="R217" s="199">
        <f>Q217*H217</f>
        <v>0.24623999999999999</v>
      </c>
      <c r="S217" s="199">
        <v>0</v>
      </c>
      <c r="T217" s="20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1" t="s">
        <v>335</v>
      </c>
      <c r="AT217" s="201" t="s">
        <v>332</v>
      </c>
      <c r="AU217" s="201" t="s">
        <v>87</v>
      </c>
      <c r="AY217" s="16" t="s">
        <v>135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6" t="s">
        <v>85</v>
      </c>
      <c r="BK217" s="202">
        <f>ROUND(I217*H217,2)</f>
        <v>0</v>
      </c>
      <c r="BL217" s="16" t="s">
        <v>335</v>
      </c>
      <c r="BM217" s="201" t="s">
        <v>351</v>
      </c>
    </row>
    <row r="218" spans="1:65" s="2" customFormat="1">
      <c r="A218" s="33"/>
      <c r="B218" s="34"/>
      <c r="C218" s="35"/>
      <c r="D218" s="203" t="s">
        <v>144</v>
      </c>
      <c r="E218" s="35"/>
      <c r="F218" s="204" t="s">
        <v>350</v>
      </c>
      <c r="G218" s="35"/>
      <c r="H218" s="35"/>
      <c r="I218" s="205"/>
      <c r="J218" s="35"/>
      <c r="K218" s="35"/>
      <c r="L218" s="38"/>
      <c r="M218" s="206"/>
      <c r="N218" s="207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144</v>
      </c>
      <c r="AU218" s="16" t="s">
        <v>87</v>
      </c>
    </row>
    <row r="219" spans="1:65" s="2" customFormat="1" ht="16.5" customHeight="1">
      <c r="A219" s="33"/>
      <c r="B219" s="34"/>
      <c r="C219" s="219" t="s">
        <v>352</v>
      </c>
      <c r="D219" s="219" t="s">
        <v>332</v>
      </c>
      <c r="E219" s="220" t="s">
        <v>353</v>
      </c>
      <c r="F219" s="221" t="s">
        <v>354</v>
      </c>
      <c r="G219" s="222" t="s">
        <v>172</v>
      </c>
      <c r="H219" s="223">
        <v>1</v>
      </c>
      <c r="I219" s="224"/>
      <c r="J219" s="225">
        <f>ROUND(I219*H219,2)</f>
        <v>0</v>
      </c>
      <c r="K219" s="221" t="s">
        <v>98</v>
      </c>
      <c r="L219" s="226"/>
      <c r="M219" s="227" t="s">
        <v>1</v>
      </c>
      <c r="N219" s="228" t="s">
        <v>42</v>
      </c>
      <c r="O219" s="70"/>
      <c r="P219" s="199">
        <f>O219*H219</f>
        <v>0</v>
      </c>
      <c r="Q219" s="199">
        <v>0.16042000000000001</v>
      </c>
      <c r="R219" s="199">
        <f>Q219*H219</f>
        <v>0.16042000000000001</v>
      </c>
      <c r="S219" s="199">
        <v>0</v>
      </c>
      <c r="T219" s="200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1" t="s">
        <v>335</v>
      </c>
      <c r="AT219" s="201" t="s">
        <v>332</v>
      </c>
      <c r="AU219" s="201" t="s">
        <v>87</v>
      </c>
      <c r="AY219" s="16" t="s">
        <v>135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6" t="s">
        <v>85</v>
      </c>
      <c r="BK219" s="202">
        <f>ROUND(I219*H219,2)</f>
        <v>0</v>
      </c>
      <c r="BL219" s="16" t="s">
        <v>335</v>
      </c>
      <c r="BM219" s="201" t="s">
        <v>355</v>
      </c>
    </row>
    <row r="220" spans="1:65" s="2" customFormat="1">
      <c r="A220" s="33"/>
      <c r="B220" s="34"/>
      <c r="C220" s="35"/>
      <c r="D220" s="203" t="s">
        <v>144</v>
      </c>
      <c r="E220" s="35"/>
      <c r="F220" s="204" t="s">
        <v>354</v>
      </c>
      <c r="G220" s="35"/>
      <c r="H220" s="35"/>
      <c r="I220" s="205"/>
      <c r="J220" s="35"/>
      <c r="K220" s="35"/>
      <c r="L220" s="38"/>
      <c r="M220" s="206"/>
      <c r="N220" s="207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144</v>
      </c>
      <c r="AU220" s="16" t="s">
        <v>87</v>
      </c>
    </row>
    <row r="221" spans="1:65" s="2" customFormat="1" ht="16.5" customHeight="1">
      <c r="A221" s="33"/>
      <c r="B221" s="34"/>
      <c r="C221" s="219" t="s">
        <v>356</v>
      </c>
      <c r="D221" s="219" t="s">
        <v>332</v>
      </c>
      <c r="E221" s="220" t="s">
        <v>357</v>
      </c>
      <c r="F221" s="221" t="s">
        <v>358</v>
      </c>
      <c r="G221" s="222" t="s">
        <v>172</v>
      </c>
      <c r="H221" s="223">
        <v>1</v>
      </c>
      <c r="I221" s="224"/>
      <c r="J221" s="225">
        <f>ROUND(I221*H221,2)</f>
        <v>0</v>
      </c>
      <c r="K221" s="221" t="s">
        <v>98</v>
      </c>
      <c r="L221" s="226"/>
      <c r="M221" s="227" t="s">
        <v>1</v>
      </c>
      <c r="N221" s="228" t="s">
        <v>42</v>
      </c>
      <c r="O221" s="70"/>
      <c r="P221" s="199">
        <f>O221*H221</f>
        <v>0</v>
      </c>
      <c r="Q221" s="199">
        <v>0.17161999999999999</v>
      </c>
      <c r="R221" s="199">
        <f>Q221*H221</f>
        <v>0.17161999999999999</v>
      </c>
      <c r="S221" s="199">
        <v>0</v>
      </c>
      <c r="T221" s="200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1" t="s">
        <v>335</v>
      </c>
      <c r="AT221" s="201" t="s">
        <v>332</v>
      </c>
      <c r="AU221" s="201" t="s">
        <v>87</v>
      </c>
      <c r="AY221" s="16" t="s">
        <v>135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6" t="s">
        <v>85</v>
      </c>
      <c r="BK221" s="202">
        <f>ROUND(I221*H221,2)</f>
        <v>0</v>
      </c>
      <c r="BL221" s="16" t="s">
        <v>335</v>
      </c>
      <c r="BM221" s="201" t="s">
        <v>359</v>
      </c>
    </row>
    <row r="222" spans="1:65" s="2" customFormat="1">
      <c r="A222" s="33"/>
      <c r="B222" s="34"/>
      <c r="C222" s="35"/>
      <c r="D222" s="203" t="s">
        <v>144</v>
      </c>
      <c r="E222" s="35"/>
      <c r="F222" s="204" t="s">
        <v>358</v>
      </c>
      <c r="G222" s="35"/>
      <c r="H222" s="35"/>
      <c r="I222" s="205"/>
      <c r="J222" s="35"/>
      <c r="K222" s="35"/>
      <c r="L222" s="38"/>
      <c r="M222" s="206"/>
      <c r="N222" s="207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144</v>
      </c>
      <c r="AU222" s="16" t="s">
        <v>87</v>
      </c>
    </row>
    <row r="223" spans="1:65" s="2" customFormat="1" ht="16.5" customHeight="1">
      <c r="A223" s="33"/>
      <c r="B223" s="34"/>
      <c r="C223" s="219" t="s">
        <v>360</v>
      </c>
      <c r="D223" s="219" t="s">
        <v>332</v>
      </c>
      <c r="E223" s="220" t="s">
        <v>361</v>
      </c>
      <c r="F223" s="221" t="s">
        <v>362</v>
      </c>
      <c r="G223" s="222" t="s">
        <v>172</v>
      </c>
      <c r="H223" s="223">
        <v>1</v>
      </c>
      <c r="I223" s="224"/>
      <c r="J223" s="225">
        <f>ROUND(I223*H223,2)</f>
        <v>0</v>
      </c>
      <c r="K223" s="221" t="s">
        <v>98</v>
      </c>
      <c r="L223" s="226"/>
      <c r="M223" s="227" t="s">
        <v>1</v>
      </c>
      <c r="N223" s="228" t="s">
        <v>42</v>
      </c>
      <c r="O223" s="70"/>
      <c r="P223" s="199">
        <f>O223*H223</f>
        <v>0</v>
      </c>
      <c r="Q223" s="199">
        <v>0.17535000000000001</v>
      </c>
      <c r="R223" s="199">
        <f>Q223*H223</f>
        <v>0.17535000000000001</v>
      </c>
      <c r="S223" s="199">
        <v>0</v>
      </c>
      <c r="T223" s="20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1" t="s">
        <v>335</v>
      </c>
      <c r="AT223" s="201" t="s">
        <v>332</v>
      </c>
      <c r="AU223" s="201" t="s">
        <v>87</v>
      </c>
      <c r="AY223" s="16" t="s">
        <v>135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6" t="s">
        <v>85</v>
      </c>
      <c r="BK223" s="202">
        <f>ROUND(I223*H223,2)</f>
        <v>0</v>
      </c>
      <c r="BL223" s="16" t="s">
        <v>335</v>
      </c>
      <c r="BM223" s="201" t="s">
        <v>363</v>
      </c>
    </row>
    <row r="224" spans="1:65" s="2" customFormat="1">
      <c r="A224" s="33"/>
      <c r="B224" s="34"/>
      <c r="C224" s="35"/>
      <c r="D224" s="203" t="s">
        <v>144</v>
      </c>
      <c r="E224" s="35"/>
      <c r="F224" s="204" t="s">
        <v>362</v>
      </c>
      <c r="G224" s="35"/>
      <c r="H224" s="35"/>
      <c r="I224" s="205"/>
      <c r="J224" s="35"/>
      <c r="K224" s="35"/>
      <c r="L224" s="38"/>
      <c r="M224" s="206"/>
      <c r="N224" s="207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144</v>
      </c>
      <c r="AU224" s="16" t="s">
        <v>87</v>
      </c>
    </row>
    <row r="225" spans="1:65" s="2" customFormat="1" ht="16.5" customHeight="1">
      <c r="A225" s="33"/>
      <c r="B225" s="34"/>
      <c r="C225" s="219" t="s">
        <v>364</v>
      </c>
      <c r="D225" s="219" t="s">
        <v>332</v>
      </c>
      <c r="E225" s="220" t="s">
        <v>365</v>
      </c>
      <c r="F225" s="221" t="s">
        <v>366</v>
      </c>
      <c r="G225" s="222" t="s">
        <v>172</v>
      </c>
      <c r="H225" s="223">
        <v>36</v>
      </c>
      <c r="I225" s="224"/>
      <c r="J225" s="225">
        <f>ROUND(I225*H225,2)</f>
        <v>0</v>
      </c>
      <c r="K225" s="221" t="s">
        <v>98</v>
      </c>
      <c r="L225" s="226"/>
      <c r="M225" s="227" t="s">
        <v>1</v>
      </c>
      <c r="N225" s="228" t="s">
        <v>42</v>
      </c>
      <c r="O225" s="70"/>
      <c r="P225" s="199">
        <f>O225*H225</f>
        <v>0</v>
      </c>
      <c r="Q225" s="199">
        <v>8.5199999999999998E-3</v>
      </c>
      <c r="R225" s="199">
        <f>Q225*H225</f>
        <v>0.30671999999999999</v>
      </c>
      <c r="S225" s="199">
        <v>0</v>
      </c>
      <c r="T225" s="20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1" t="s">
        <v>335</v>
      </c>
      <c r="AT225" s="201" t="s">
        <v>332</v>
      </c>
      <c r="AU225" s="201" t="s">
        <v>87</v>
      </c>
      <c r="AY225" s="16" t="s">
        <v>135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6" t="s">
        <v>85</v>
      </c>
      <c r="BK225" s="202">
        <f>ROUND(I225*H225,2)</f>
        <v>0</v>
      </c>
      <c r="BL225" s="16" t="s">
        <v>335</v>
      </c>
      <c r="BM225" s="201" t="s">
        <v>367</v>
      </c>
    </row>
    <row r="226" spans="1:65" s="2" customFormat="1">
      <c r="A226" s="33"/>
      <c r="B226" s="34"/>
      <c r="C226" s="35"/>
      <c r="D226" s="203" t="s">
        <v>144</v>
      </c>
      <c r="E226" s="35"/>
      <c r="F226" s="204" t="s">
        <v>366</v>
      </c>
      <c r="G226" s="35"/>
      <c r="H226" s="35"/>
      <c r="I226" s="205"/>
      <c r="J226" s="35"/>
      <c r="K226" s="35"/>
      <c r="L226" s="38"/>
      <c r="M226" s="206"/>
      <c r="N226" s="207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144</v>
      </c>
      <c r="AU226" s="16" t="s">
        <v>87</v>
      </c>
    </row>
    <row r="227" spans="1:65" s="2" customFormat="1" ht="16.5" customHeight="1">
      <c r="A227" s="33"/>
      <c r="B227" s="34"/>
      <c r="C227" s="219" t="s">
        <v>368</v>
      </c>
      <c r="D227" s="219" t="s">
        <v>332</v>
      </c>
      <c r="E227" s="220" t="s">
        <v>369</v>
      </c>
      <c r="F227" s="221" t="s">
        <v>370</v>
      </c>
      <c r="G227" s="222" t="s">
        <v>172</v>
      </c>
      <c r="H227" s="223">
        <v>4</v>
      </c>
      <c r="I227" s="224"/>
      <c r="J227" s="225">
        <f>ROUND(I227*H227,2)</f>
        <v>0</v>
      </c>
      <c r="K227" s="221" t="s">
        <v>98</v>
      </c>
      <c r="L227" s="226"/>
      <c r="M227" s="227" t="s">
        <v>1</v>
      </c>
      <c r="N227" s="228" t="s">
        <v>42</v>
      </c>
      <c r="O227" s="70"/>
      <c r="P227" s="199">
        <f>O227*H227</f>
        <v>0</v>
      </c>
      <c r="Q227" s="199">
        <v>8.5199999999999998E-3</v>
      </c>
      <c r="R227" s="199">
        <f>Q227*H227</f>
        <v>3.4079999999999999E-2</v>
      </c>
      <c r="S227" s="199">
        <v>0</v>
      </c>
      <c r="T227" s="20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1" t="s">
        <v>335</v>
      </c>
      <c r="AT227" s="201" t="s">
        <v>332</v>
      </c>
      <c r="AU227" s="201" t="s">
        <v>87</v>
      </c>
      <c r="AY227" s="16" t="s">
        <v>135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6" t="s">
        <v>85</v>
      </c>
      <c r="BK227" s="202">
        <f>ROUND(I227*H227,2)</f>
        <v>0</v>
      </c>
      <c r="BL227" s="16" t="s">
        <v>335</v>
      </c>
      <c r="BM227" s="201" t="s">
        <v>371</v>
      </c>
    </row>
    <row r="228" spans="1:65" s="2" customFormat="1">
      <c r="A228" s="33"/>
      <c r="B228" s="34"/>
      <c r="C228" s="35"/>
      <c r="D228" s="203" t="s">
        <v>144</v>
      </c>
      <c r="E228" s="35"/>
      <c r="F228" s="204" t="s">
        <v>370</v>
      </c>
      <c r="G228" s="35"/>
      <c r="H228" s="35"/>
      <c r="I228" s="205"/>
      <c r="J228" s="35"/>
      <c r="K228" s="35"/>
      <c r="L228" s="38"/>
      <c r="M228" s="206"/>
      <c r="N228" s="207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144</v>
      </c>
      <c r="AU228" s="16" t="s">
        <v>87</v>
      </c>
    </row>
    <row r="229" spans="1:65" s="2" customFormat="1" ht="16.5" customHeight="1">
      <c r="A229" s="33"/>
      <c r="B229" s="34"/>
      <c r="C229" s="219" t="s">
        <v>372</v>
      </c>
      <c r="D229" s="219" t="s">
        <v>332</v>
      </c>
      <c r="E229" s="220" t="s">
        <v>373</v>
      </c>
      <c r="F229" s="221" t="s">
        <v>374</v>
      </c>
      <c r="G229" s="222" t="s">
        <v>172</v>
      </c>
      <c r="H229" s="223">
        <v>8</v>
      </c>
      <c r="I229" s="224"/>
      <c r="J229" s="225">
        <f>ROUND(I229*H229,2)</f>
        <v>0</v>
      </c>
      <c r="K229" s="221" t="s">
        <v>98</v>
      </c>
      <c r="L229" s="226"/>
      <c r="M229" s="227" t="s">
        <v>1</v>
      </c>
      <c r="N229" s="228" t="s">
        <v>42</v>
      </c>
      <c r="O229" s="70"/>
      <c r="P229" s="199">
        <f>O229*H229</f>
        <v>0</v>
      </c>
      <c r="Q229" s="199">
        <v>7.4200000000000004E-3</v>
      </c>
      <c r="R229" s="199">
        <f>Q229*H229</f>
        <v>5.9360000000000003E-2</v>
      </c>
      <c r="S229" s="199">
        <v>0</v>
      </c>
      <c r="T229" s="20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1" t="s">
        <v>335</v>
      </c>
      <c r="AT229" s="201" t="s">
        <v>332</v>
      </c>
      <c r="AU229" s="201" t="s">
        <v>87</v>
      </c>
      <c r="AY229" s="16" t="s">
        <v>135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6" t="s">
        <v>85</v>
      </c>
      <c r="BK229" s="202">
        <f>ROUND(I229*H229,2)</f>
        <v>0</v>
      </c>
      <c r="BL229" s="16" t="s">
        <v>335</v>
      </c>
      <c r="BM229" s="201" t="s">
        <v>375</v>
      </c>
    </row>
    <row r="230" spans="1:65" s="2" customFormat="1">
      <c r="A230" s="33"/>
      <c r="B230" s="34"/>
      <c r="C230" s="35"/>
      <c r="D230" s="203" t="s">
        <v>144</v>
      </c>
      <c r="E230" s="35"/>
      <c r="F230" s="204" t="s">
        <v>374</v>
      </c>
      <c r="G230" s="35"/>
      <c r="H230" s="35"/>
      <c r="I230" s="205"/>
      <c r="J230" s="35"/>
      <c r="K230" s="35"/>
      <c r="L230" s="38"/>
      <c r="M230" s="206"/>
      <c r="N230" s="207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144</v>
      </c>
      <c r="AU230" s="16" t="s">
        <v>87</v>
      </c>
    </row>
    <row r="231" spans="1:65" s="2" customFormat="1" ht="16.5" customHeight="1">
      <c r="A231" s="33"/>
      <c r="B231" s="34"/>
      <c r="C231" s="219" t="s">
        <v>376</v>
      </c>
      <c r="D231" s="219" t="s">
        <v>332</v>
      </c>
      <c r="E231" s="220" t="s">
        <v>377</v>
      </c>
      <c r="F231" s="221" t="s">
        <v>378</v>
      </c>
      <c r="G231" s="222" t="s">
        <v>172</v>
      </c>
      <c r="H231" s="223">
        <v>272</v>
      </c>
      <c r="I231" s="224"/>
      <c r="J231" s="225">
        <f>ROUND(I231*H231,2)</f>
        <v>0</v>
      </c>
      <c r="K231" s="221" t="s">
        <v>98</v>
      </c>
      <c r="L231" s="226"/>
      <c r="M231" s="227" t="s">
        <v>1</v>
      </c>
      <c r="N231" s="228" t="s">
        <v>42</v>
      </c>
      <c r="O231" s="70"/>
      <c r="P231" s="199">
        <f>O231*H231</f>
        <v>0</v>
      </c>
      <c r="Q231" s="199">
        <v>5.1999999999999995E-4</v>
      </c>
      <c r="R231" s="199">
        <f>Q231*H231</f>
        <v>0.14143999999999998</v>
      </c>
      <c r="S231" s="199">
        <v>0</v>
      </c>
      <c r="T231" s="20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1" t="s">
        <v>335</v>
      </c>
      <c r="AT231" s="201" t="s">
        <v>332</v>
      </c>
      <c r="AU231" s="201" t="s">
        <v>87</v>
      </c>
      <c r="AY231" s="16" t="s">
        <v>135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6" t="s">
        <v>85</v>
      </c>
      <c r="BK231" s="202">
        <f>ROUND(I231*H231,2)</f>
        <v>0</v>
      </c>
      <c r="BL231" s="16" t="s">
        <v>335</v>
      </c>
      <c r="BM231" s="201" t="s">
        <v>379</v>
      </c>
    </row>
    <row r="232" spans="1:65" s="2" customFormat="1">
      <c r="A232" s="33"/>
      <c r="B232" s="34"/>
      <c r="C232" s="35"/>
      <c r="D232" s="203" t="s">
        <v>144</v>
      </c>
      <c r="E232" s="35"/>
      <c r="F232" s="204" t="s">
        <v>378</v>
      </c>
      <c r="G232" s="35"/>
      <c r="H232" s="35"/>
      <c r="I232" s="205"/>
      <c r="J232" s="35"/>
      <c r="K232" s="35"/>
      <c r="L232" s="38"/>
      <c r="M232" s="206"/>
      <c r="N232" s="207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144</v>
      </c>
      <c r="AU232" s="16" t="s">
        <v>87</v>
      </c>
    </row>
    <row r="233" spans="1:65" s="13" customFormat="1">
      <c r="B233" s="208"/>
      <c r="C233" s="209"/>
      <c r="D233" s="203" t="s">
        <v>146</v>
      </c>
      <c r="E233" s="210" t="s">
        <v>1</v>
      </c>
      <c r="F233" s="211" t="s">
        <v>380</v>
      </c>
      <c r="G233" s="209"/>
      <c r="H233" s="212">
        <v>272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146</v>
      </c>
      <c r="AU233" s="218" t="s">
        <v>87</v>
      </c>
      <c r="AV233" s="13" t="s">
        <v>87</v>
      </c>
      <c r="AW233" s="13" t="s">
        <v>34</v>
      </c>
      <c r="AX233" s="13" t="s">
        <v>85</v>
      </c>
      <c r="AY233" s="218" t="s">
        <v>135</v>
      </c>
    </row>
    <row r="234" spans="1:65" s="2" customFormat="1" ht="16.5" customHeight="1">
      <c r="A234" s="33"/>
      <c r="B234" s="34"/>
      <c r="C234" s="219" t="s">
        <v>381</v>
      </c>
      <c r="D234" s="219" t="s">
        <v>332</v>
      </c>
      <c r="E234" s="220" t="s">
        <v>382</v>
      </c>
      <c r="F234" s="221" t="s">
        <v>383</v>
      </c>
      <c r="G234" s="222" t="s">
        <v>172</v>
      </c>
      <c r="H234" s="223">
        <v>80</v>
      </c>
      <c r="I234" s="224"/>
      <c r="J234" s="225">
        <f>ROUND(I234*H234,2)</f>
        <v>0</v>
      </c>
      <c r="K234" s="221" t="s">
        <v>98</v>
      </c>
      <c r="L234" s="226"/>
      <c r="M234" s="227" t="s">
        <v>1</v>
      </c>
      <c r="N234" s="228" t="s">
        <v>42</v>
      </c>
      <c r="O234" s="70"/>
      <c r="P234" s="199">
        <f>O234*H234</f>
        <v>0</v>
      </c>
      <c r="Q234" s="199">
        <v>5.6999999999999998E-4</v>
      </c>
      <c r="R234" s="199">
        <f>Q234*H234</f>
        <v>4.5600000000000002E-2</v>
      </c>
      <c r="S234" s="199">
        <v>0</v>
      </c>
      <c r="T234" s="200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1" t="s">
        <v>335</v>
      </c>
      <c r="AT234" s="201" t="s">
        <v>332</v>
      </c>
      <c r="AU234" s="201" t="s">
        <v>87</v>
      </c>
      <c r="AY234" s="16" t="s">
        <v>135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6" t="s">
        <v>85</v>
      </c>
      <c r="BK234" s="202">
        <f>ROUND(I234*H234,2)</f>
        <v>0</v>
      </c>
      <c r="BL234" s="16" t="s">
        <v>335</v>
      </c>
      <c r="BM234" s="201" t="s">
        <v>384</v>
      </c>
    </row>
    <row r="235" spans="1:65" s="2" customFormat="1">
      <c r="A235" s="33"/>
      <c r="B235" s="34"/>
      <c r="C235" s="35"/>
      <c r="D235" s="203" t="s">
        <v>144</v>
      </c>
      <c r="E235" s="35"/>
      <c r="F235" s="204" t="s">
        <v>383</v>
      </c>
      <c r="G235" s="35"/>
      <c r="H235" s="35"/>
      <c r="I235" s="205"/>
      <c r="J235" s="35"/>
      <c r="K235" s="35"/>
      <c r="L235" s="38"/>
      <c r="M235" s="206"/>
      <c r="N235" s="207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144</v>
      </c>
      <c r="AU235" s="16" t="s">
        <v>87</v>
      </c>
    </row>
    <row r="236" spans="1:65" s="13" customFormat="1">
      <c r="B236" s="208"/>
      <c r="C236" s="209"/>
      <c r="D236" s="203" t="s">
        <v>146</v>
      </c>
      <c r="E236" s="210" t="s">
        <v>1</v>
      </c>
      <c r="F236" s="211" t="s">
        <v>385</v>
      </c>
      <c r="G236" s="209"/>
      <c r="H236" s="212">
        <v>80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146</v>
      </c>
      <c r="AU236" s="218" t="s">
        <v>87</v>
      </c>
      <c r="AV236" s="13" t="s">
        <v>87</v>
      </c>
      <c r="AW236" s="13" t="s">
        <v>34</v>
      </c>
      <c r="AX236" s="13" t="s">
        <v>85</v>
      </c>
      <c r="AY236" s="218" t="s">
        <v>135</v>
      </c>
    </row>
    <row r="237" spans="1:65" s="2" customFormat="1" ht="16.5" customHeight="1">
      <c r="A237" s="33"/>
      <c r="B237" s="34"/>
      <c r="C237" s="219" t="s">
        <v>386</v>
      </c>
      <c r="D237" s="219" t="s">
        <v>332</v>
      </c>
      <c r="E237" s="220" t="s">
        <v>387</v>
      </c>
      <c r="F237" s="221" t="s">
        <v>388</v>
      </c>
      <c r="G237" s="222" t="s">
        <v>172</v>
      </c>
      <c r="H237" s="223">
        <v>368</v>
      </c>
      <c r="I237" s="224"/>
      <c r="J237" s="225">
        <f>ROUND(I237*H237,2)</f>
        <v>0</v>
      </c>
      <c r="K237" s="221" t="s">
        <v>98</v>
      </c>
      <c r="L237" s="226"/>
      <c r="M237" s="227" t="s">
        <v>1</v>
      </c>
      <c r="N237" s="228" t="s">
        <v>42</v>
      </c>
      <c r="O237" s="70"/>
      <c r="P237" s="199">
        <f>O237*H237</f>
        <v>0</v>
      </c>
      <c r="Q237" s="199">
        <v>9.0000000000000006E-5</v>
      </c>
      <c r="R237" s="199">
        <f>Q237*H237</f>
        <v>3.3120000000000004E-2</v>
      </c>
      <c r="S237" s="199">
        <v>0</v>
      </c>
      <c r="T237" s="20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1" t="s">
        <v>335</v>
      </c>
      <c r="AT237" s="201" t="s">
        <v>332</v>
      </c>
      <c r="AU237" s="201" t="s">
        <v>87</v>
      </c>
      <c r="AY237" s="16" t="s">
        <v>135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6" t="s">
        <v>85</v>
      </c>
      <c r="BK237" s="202">
        <f>ROUND(I237*H237,2)</f>
        <v>0</v>
      </c>
      <c r="BL237" s="16" t="s">
        <v>335</v>
      </c>
      <c r="BM237" s="201" t="s">
        <v>389</v>
      </c>
    </row>
    <row r="238" spans="1:65" s="2" customFormat="1">
      <c r="A238" s="33"/>
      <c r="B238" s="34"/>
      <c r="C238" s="35"/>
      <c r="D238" s="203" t="s">
        <v>144</v>
      </c>
      <c r="E238" s="35"/>
      <c r="F238" s="204" t="s">
        <v>388</v>
      </c>
      <c r="G238" s="35"/>
      <c r="H238" s="35"/>
      <c r="I238" s="205"/>
      <c r="J238" s="35"/>
      <c r="K238" s="35"/>
      <c r="L238" s="38"/>
      <c r="M238" s="206"/>
      <c r="N238" s="207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144</v>
      </c>
      <c r="AU238" s="16" t="s">
        <v>87</v>
      </c>
    </row>
    <row r="239" spans="1:65" s="13" customFormat="1">
      <c r="B239" s="208"/>
      <c r="C239" s="209"/>
      <c r="D239" s="203" t="s">
        <v>146</v>
      </c>
      <c r="E239" s="210" t="s">
        <v>1</v>
      </c>
      <c r="F239" s="211" t="s">
        <v>390</v>
      </c>
      <c r="G239" s="209"/>
      <c r="H239" s="212">
        <v>368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146</v>
      </c>
      <c r="AU239" s="218" t="s">
        <v>87</v>
      </c>
      <c r="AV239" s="13" t="s">
        <v>87</v>
      </c>
      <c r="AW239" s="13" t="s">
        <v>34</v>
      </c>
      <c r="AX239" s="13" t="s">
        <v>85</v>
      </c>
      <c r="AY239" s="218" t="s">
        <v>135</v>
      </c>
    </row>
    <row r="240" spans="1:65" s="2" customFormat="1" ht="16.5" customHeight="1">
      <c r="A240" s="33"/>
      <c r="B240" s="34"/>
      <c r="C240" s="219" t="s">
        <v>391</v>
      </c>
      <c r="D240" s="219" t="s">
        <v>332</v>
      </c>
      <c r="E240" s="220" t="s">
        <v>392</v>
      </c>
      <c r="F240" s="221" t="s">
        <v>393</v>
      </c>
      <c r="G240" s="222" t="s">
        <v>172</v>
      </c>
      <c r="H240" s="223">
        <v>686</v>
      </c>
      <c r="I240" s="224"/>
      <c r="J240" s="225">
        <f>ROUND(I240*H240,2)</f>
        <v>0</v>
      </c>
      <c r="K240" s="221" t="s">
        <v>98</v>
      </c>
      <c r="L240" s="226"/>
      <c r="M240" s="227" t="s">
        <v>1</v>
      </c>
      <c r="N240" s="228" t="s">
        <v>42</v>
      </c>
      <c r="O240" s="70"/>
      <c r="P240" s="199">
        <f>O240*H240</f>
        <v>0</v>
      </c>
      <c r="Q240" s="199">
        <v>1.8000000000000001E-4</v>
      </c>
      <c r="R240" s="199">
        <f>Q240*H240</f>
        <v>0.12348000000000001</v>
      </c>
      <c r="S240" s="199">
        <v>0</v>
      </c>
      <c r="T240" s="20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1" t="s">
        <v>335</v>
      </c>
      <c r="AT240" s="201" t="s">
        <v>332</v>
      </c>
      <c r="AU240" s="201" t="s">
        <v>87</v>
      </c>
      <c r="AY240" s="16" t="s">
        <v>135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6" t="s">
        <v>85</v>
      </c>
      <c r="BK240" s="202">
        <f>ROUND(I240*H240,2)</f>
        <v>0</v>
      </c>
      <c r="BL240" s="16" t="s">
        <v>335</v>
      </c>
      <c r="BM240" s="201" t="s">
        <v>394</v>
      </c>
    </row>
    <row r="241" spans="1:65" s="2" customFormat="1">
      <c r="A241" s="33"/>
      <c r="B241" s="34"/>
      <c r="C241" s="35"/>
      <c r="D241" s="203" t="s">
        <v>144</v>
      </c>
      <c r="E241" s="35"/>
      <c r="F241" s="204" t="s">
        <v>393</v>
      </c>
      <c r="G241" s="35"/>
      <c r="H241" s="35"/>
      <c r="I241" s="205"/>
      <c r="J241" s="35"/>
      <c r="K241" s="35"/>
      <c r="L241" s="38"/>
      <c r="M241" s="206"/>
      <c r="N241" s="207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144</v>
      </c>
      <c r="AU241" s="16" t="s">
        <v>87</v>
      </c>
    </row>
    <row r="242" spans="1:65" s="13" customFormat="1">
      <c r="B242" s="208"/>
      <c r="C242" s="209"/>
      <c r="D242" s="203" t="s">
        <v>146</v>
      </c>
      <c r="E242" s="210" t="s">
        <v>1</v>
      </c>
      <c r="F242" s="211" t="s">
        <v>395</v>
      </c>
      <c r="G242" s="209"/>
      <c r="H242" s="212">
        <v>686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146</v>
      </c>
      <c r="AU242" s="218" t="s">
        <v>87</v>
      </c>
      <c r="AV242" s="13" t="s">
        <v>87</v>
      </c>
      <c r="AW242" s="13" t="s">
        <v>34</v>
      </c>
      <c r="AX242" s="13" t="s">
        <v>85</v>
      </c>
      <c r="AY242" s="218" t="s">
        <v>135</v>
      </c>
    </row>
    <row r="243" spans="1:65" s="2" customFormat="1" ht="16.5" customHeight="1">
      <c r="A243" s="33"/>
      <c r="B243" s="34"/>
      <c r="C243" s="219" t="s">
        <v>396</v>
      </c>
      <c r="D243" s="219" t="s">
        <v>332</v>
      </c>
      <c r="E243" s="220" t="s">
        <v>397</v>
      </c>
      <c r="F243" s="221" t="s">
        <v>398</v>
      </c>
      <c r="G243" s="222" t="s">
        <v>172</v>
      </c>
      <c r="H243" s="223">
        <v>80</v>
      </c>
      <c r="I243" s="224"/>
      <c r="J243" s="225">
        <f>ROUND(I243*H243,2)</f>
        <v>0</v>
      </c>
      <c r="K243" s="221" t="s">
        <v>98</v>
      </c>
      <c r="L243" s="226"/>
      <c r="M243" s="227" t="s">
        <v>1</v>
      </c>
      <c r="N243" s="228" t="s">
        <v>42</v>
      </c>
      <c r="O243" s="70"/>
      <c r="P243" s="199">
        <f>O243*H243</f>
        <v>0</v>
      </c>
      <c r="Q243" s="199">
        <v>9.0000000000000006E-5</v>
      </c>
      <c r="R243" s="199">
        <f>Q243*H243</f>
        <v>7.2000000000000007E-3</v>
      </c>
      <c r="S243" s="199">
        <v>0</v>
      </c>
      <c r="T243" s="20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1" t="s">
        <v>335</v>
      </c>
      <c r="AT243" s="201" t="s">
        <v>332</v>
      </c>
      <c r="AU243" s="201" t="s">
        <v>87</v>
      </c>
      <c r="AY243" s="16" t="s">
        <v>135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6" t="s">
        <v>85</v>
      </c>
      <c r="BK243" s="202">
        <f>ROUND(I243*H243,2)</f>
        <v>0</v>
      </c>
      <c r="BL243" s="16" t="s">
        <v>335</v>
      </c>
      <c r="BM243" s="201" t="s">
        <v>399</v>
      </c>
    </row>
    <row r="244" spans="1:65" s="2" customFormat="1">
      <c r="A244" s="33"/>
      <c r="B244" s="34"/>
      <c r="C244" s="35"/>
      <c r="D244" s="203" t="s">
        <v>144</v>
      </c>
      <c r="E244" s="35"/>
      <c r="F244" s="204" t="s">
        <v>398</v>
      </c>
      <c r="G244" s="35"/>
      <c r="H244" s="35"/>
      <c r="I244" s="205"/>
      <c r="J244" s="35"/>
      <c r="K244" s="35"/>
      <c r="L244" s="38"/>
      <c r="M244" s="206"/>
      <c r="N244" s="207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144</v>
      </c>
      <c r="AU244" s="16" t="s">
        <v>87</v>
      </c>
    </row>
    <row r="245" spans="1:65" s="13" customFormat="1">
      <c r="B245" s="208"/>
      <c r="C245" s="209"/>
      <c r="D245" s="203" t="s">
        <v>146</v>
      </c>
      <c r="E245" s="210" t="s">
        <v>1</v>
      </c>
      <c r="F245" s="211" t="s">
        <v>400</v>
      </c>
      <c r="G245" s="209"/>
      <c r="H245" s="212">
        <v>80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146</v>
      </c>
      <c r="AU245" s="218" t="s">
        <v>87</v>
      </c>
      <c r="AV245" s="13" t="s">
        <v>87</v>
      </c>
      <c r="AW245" s="13" t="s">
        <v>34</v>
      </c>
      <c r="AX245" s="13" t="s">
        <v>85</v>
      </c>
      <c r="AY245" s="218" t="s">
        <v>135</v>
      </c>
    </row>
    <row r="246" spans="1:65" s="2" customFormat="1" ht="16.5" customHeight="1">
      <c r="A246" s="33"/>
      <c r="B246" s="34"/>
      <c r="C246" s="219" t="s">
        <v>401</v>
      </c>
      <c r="D246" s="219" t="s">
        <v>332</v>
      </c>
      <c r="E246" s="220" t="s">
        <v>402</v>
      </c>
      <c r="F246" s="221" t="s">
        <v>403</v>
      </c>
      <c r="G246" s="222" t="s">
        <v>172</v>
      </c>
      <c r="H246" s="223">
        <v>1372</v>
      </c>
      <c r="I246" s="224"/>
      <c r="J246" s="225">
        <f>ROUND(I246*H246,2)</f>
        <v>0</v>
      </c>
      <c r="K246" s="221" t="s">
        <v>98</v>
      </c>
      <c r="L246" s="226"/>
      <c r="M246" s="227" t="s">
        <v>1</v>
      </c>
      <c r="N246" s="228" t="s">
        <v>42</v>
      </c>
      <c r="O246" s="70"/>
      <c r="P246" s="199">
        <f>O246*H246</f>
        <v>0</v>
      </c>
      <c r="Q246" s="199">
        <v>1.23E-3</v>
      </c>
      <c r="R246" s="199">
        <f>Q246*H246</f>
        <v>1.6875599999999999</v>
      </c>
      <c r="S246" s="199">
        <v>0</v>
      </c>
      <c r="T246" s="200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1" t="s">
        <v>335</v>
      </c>
      <c r="AT246" s="201" t="s">
        <v>332</v>
      </c>
      <c r="AU246" s="201" t="s">
        <v>87</v>
      </c>
      <c r="AY246" s="16" t="s">
        <v>135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6" t="s">
        <v>85</v>
      </c>
      <c r="BK246" s="202">
        <f>ROUND(I246*H246,2)</f>
        <v>0</v>
      </c>
      <c r="BL246" s="16" t="s">
        <v>335</v>
      </c>
      <c r="BM246" s="201" t="s">
        <v>404</v>
      </c>
    </row>
    <row r="247" spans="1:65" s="2" customFormat="1">
      <c r="A247" s="33"/>
      <c r="B247" s="34"/>
      <c r="C247" s="35"/>
      <c r="D247" s="203" t="s">
        <v>144</v>
      </c>
      <c r="E247" s="35"/>
      <c r="F247" s="204" t="s">
        <v>403</v>
      </c>
      <c r="G247" s="35"/>
      <c r="H247" s="35"/>
      <c r="I247" s="205"/>
      <c r="J247" s="35"/>
      <c r="K247" s="35"/>
      <c r="L247" s="38"/>
      <c r="M247" s="206"/>
      <c r="N247" s="207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144</v>
      </c>
      <c r="AU247" s="16" t="s">
        <v>87</v>
      </c>
    </row>
    <row r="248" spans="1:65" s="13" customFormat="1">
      <c r="B248" s="208"/>
      <c r="C248" s="209"/>
      <c r="D248" s="203" t="s">
        <v>146</v>
      </c>
      <c r="E248" s="210" t="s">
        <v>1</v>
      </c>
      <c r="F248" s="211" t="s">
        <v>405</v>
      </c>
      <c r="G248" s="209"/>
      <c r="H248" s="212">
        <v>1372</v>
      </c>
      <c r="I248" s="213"/>
      <c r="J248" s="209"/>
      <c r="K248" s="209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146</v>
      </c>
      <c r="AU248" s="218" t="s">
        <v>87</v>
      </c>
      <c r="AV248" s="13" t="s">
        <v>87</v>
      </c>
      <c r="AW248" s="13" t="s">
        <v>34</v>
      </c>
      <c r="AX248" s="13" t="s">
        <v>85</v>
      </c>
      <c r="AY248" s="218" t="s">
        <v>135</v>
      </c>
    </row>
    <row r="249" spans="1:65" s="2" customFormat="1" ht="16.5" customHeight="1">
      <c r="A249" s="33"/>
      <c r="B249" s="34"/>
      <c r="C249" s="219" t="s">
        <v>406</v>
      </c>
      <c r="D249" s="219" t="s">
        <v>332</v>
      </c>
      <c r="E249" s="220" t="s">
        <v>407</v>
      </c>
      <c r="F249" s="221" t="s">
        <v>408</v>
      </c>
      <c r="G249" s="222" t="s">
        <v>172</v>
      </c>
      <c r="H249" s="223">
        <v>8</v>
      </c>
      <c r="I249" s="224"/>
      <c r="J249" s="225">
        <f>ROUND(I249*H249,2)</f>
        <v>0</v>
      </c>
      <c r="K249" s="221" t="s">
        <v>98</v>
      </c>
      <c r="L249" s="226"/>
      <c r="M249" s="227" t="s">
        <v>1</v>
      </c>
      <c r="N249" s="228" t="s">
        <v>42</v>
      </c>
      <c r="O249" s="70"/>
      <c r="P249" s="199">
        <f>O249*H249</f>
        <v>0</v>
      </c>
      <c r="Q249" s="199">
        <v>1.162E-2</v>
      </c>
      <c r="R249" s="199">
        <f>Q249*H249</f>
        <v>9.2960000000000001E-2</v>
      </c>
      <c r="S249" s="199">
        <v>0</v>
      </c>
      <c r="T249" s="20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1" t="s">
        <v>335</v>
      </c>
      <c r="AT249" s="201" t="s">
        <v>332</v>
      </c>
      <c r="AU249" s="201" t="s">
        <v>87</v>
      </c>
      <c r="AY249" s="16" t="s">
        <v>135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6" t="s">
        <v>85</v>
      </c>
      <c r="BK249" s="202">
        <f>ROUND(I249*H249,2)</f>
        <v>0</v>
      </c>
      <c r="BL249" s="16" t="s">
        <v>335</v>
      </c>
      <c r="BM249" s="201" t="s">
        <v>409</v>
      </c>
    </row>
    <row r="250" spans="1:65" s="2" customFormat="1">
      <c r="A250" s="33"/>
      <c r="B250" s="34"/>
      <c r="C250" s="35"/>
      <c r="D250" s="203" t="s">
        <v>144</v>
      </c>
      <c r="E250" s="35"/>
      <c r="F250" s="204" t="s">
        <v>408</v>
      </c>
      <c r="G250" s="35"/>
      <c r="H250" s="35"/>
      <c r="I250" s="205"/>
      <c r="J250" s="35"/>
      <c r="K250" s="35"/>
      <c r="L250" s="38"/>
      <c r="M250" s="206"/>
      <c r="N250" s="207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144</v>
      </c>
      <c r="AU250" s="16" t="s">
        <v>87</v>
      </c>
    </row>
    <row r="251" spans="1:65" s="2" customFormat="1" ht="16.5" customHeight="1">
      <c r="A251" s="33"/>
      <c r="B251" s="34"/>
      <c r="C251" s="219" t="s">
        <v>410</v>
      </c>
      <c r="D251" s="219" t="s">
        <v>332</v>
      </c>
      <c r="E251" s="220" t="s">
        <v>411</v>
      </c>
      <c r="F251" s="221" t="s">
        <v>412</v>
      </c>
      <c r="G251" s="222" t="s">
        <v>172</v>
      </c>
      <c r="H251" s="223">
        <v>16</v>
      </c>
      <c r="I251" s="224"/>
      <c r="J251" s="225">
        <f>ROUND(I251*H251,2)</f>
        <v>0</v>
      </c>
      <c r="K251" s="221" t="s">
        <v>98</v>
      </c>
      <c r="L251" s="226"/>
      <c r="M251" s="227" t="s">
        <v>1</v>
      </c>
      <c r="N251" s="228" t="s">
        <v>42</v>
      </c>
      <c r="O251" s="70"/>
      <c r="P251" s="199">
        <f>O251*H251</f>
        <v>0</v>
      </c>
      <c r="Q251" s="199">
        <v>5.2999999999999998E-4</v>
      </c>
      <c r="R251" s="199">
        <f>Q251*H251</f>
        <v>8.4799999999999997E-3</v>
      </c>
      <c r="S251" s="199">
        <v>0</v>
      </c>
      <c r="T251" s="200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1" t="s">
        <v>335</v>
      </c>
      <c r="AT251" s="201" t="s">
        <v>332</v>
      </c>
      <c r="AU251" s="201" t="s">
        <v>87</v>
      </c>
      <c r="AY251" s="16" t="s">
        <v>135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6" t="s">
        <v>85</v>
      </c>
      <c r="BK251" s="202">
        <f>ROUND(I251*H251,2)</f>
        <v>0</v>
      </c>
      <c r="BL251" s="16" t="s">
        <v>335</v>
      </c>
      <c r="BM251" s="201" t="s">
        <v>413</v>
      </c>
    </row>
    <row r="252" spans="1:65" s="2" customFormat="1">
      <c r="A252" s="33"/>
      <c r="B252" s="34"/>
      <c r="C252" s="35"/>
      <c r="D252" s="203" t="s">
        <v>144</v>
      </c>
      <c r="E252" s="35"/>
      <c r="F252" s="204" t="s">
        <v>412</v>
      </c>
      <c r="G252" s="35"/>
      <c r="H252" s="35"/>
      <c r="I252" s="205"/>
      <c r="J252" s="35"/>
      <c r="K252" s="35"/>
      <c r="L252" s="38"/>
      <c r="M252" s="206"/>
      <c r="N252" s="207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144</v>
      </c>
      <c r="AU252" s="16" t="s">
        <v>87</v>
      </c>
    </row>
    <row r="253" spans="1:65" s="2" customFormat="1" ht="16.5" customHeight="1">
      <c r="A253" s="33"/>
      <c r="B253" s="34"/>
      <c r="C253" s="219" t="s">
        <v>414</v>
      </c>
      <c r="D253" s="219" t="s">
        <v>332</v>
      </c>
      <c r="E253" s="220" t="s">
        <v>415</v>
      </c>
      <c r="F253" s="221" t="s">
        <v>416</v>
      </c>
      <c r="G253" s="222" t="s">
        <v>172</v>
      </c>
      <c r="H253" s="223">
        <v>16</v>
      </c>
      <c r="I253" s="224"/>
      <c r="J253" s="225">
        <f>ROUND(I253*H253,2)</f>
        <v>0</v>
      </c>
      <c r="K253" s="221" t="s">
        <v>98</v>
      </c>
      <c r="L253" s="226"/>
      <c r="M253" s="227" t="s">
        <v>1</v>
      </c>
      <c r="N253" s="228" t="s">
        <v>42</v>
      </c>
      <c r="O253" s="70"/>
      <c r="P253" s="199">
        <f>O253*H253</f>
        <v>0</v>
      </c>
      <c r="Q253" s="199">
        <v>1.2E-4</v>
      </c>
      <c r="R253" s="199">
        <f>Q253*H253</f>
        <v>1.92E-3</v>
      </c>
      <c r="S253" s="199">
        <v>0</v>
      </c>
      <c r="T253" s="20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1" t="s">
        <v>335</v>
      </c>
      <c r="AT253" s="201" t="s">
        <v>332</v>
      </c>
      <c r="AU253" s="201" t="s">
        <v>87</v>
      </c>
      <c r="AY253" s="16" t="s">
        <v>135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6" t="s">
        <v>85</v>
      </c>
      <c r="BK253" s="202">
        <f>ROUND(I253*H253,2)</f>
        <v>0</v>
      </c>
      <c r="BL253" s="16" t="s">
        <v>335</v>
      </c>
      <c r="BM253" s="201" t="s">
        <v>417</v>
      </c>
    </row>
    <row r="254" spans="1:65" s="2" customFormat="1">
      <c r="A254" s="33"/>
      <c r="B254" s="34"/>
      <c r="C254" s="35"/>
      <c r="D254" s="203" t="s">
        <v>144</v>
      </c>
      <c r="E254" s="35"/>
      <c r="F254" s="204" t="s">
        <v>416</v>
      </c>
      <c r="G254" s="35"/>
      <c r="H254" s="35"/>
      <c r="I254" s="205"/>
      <c r="J254" s="35"/>
      <c r="K254" s="35"/>
      <c r="L254" s="38"/>
      <c r="M254" s="206"/>
      <c r="N254" s="207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144</v>
      </c>
      <c r="AU254" s="16" t="s">
        <v>87</v>
      </c>
    </row>
    <row r="255" spans="1:65" s="2" customFormat="1" ht="16.5" customHeight="1">
      <c r="A255" s="33"/>
      <c r="B255" s="34"/>
      <c r="C255" s="219" t="s">
        <v>418</v>
      </c>
      <c r="D255" s="219" t="s">
        <v>332</v>
      </c>
      <c r="E255" s="220" t="s">
        <v>419</v>
      </c>
      <c r="F255" s="221" t="s">
        <v>420</v>
      </c>
      <c r="G255" s="222" t="s">
        <v>172</v>
      </c>
      <c r="H255" s="223">
        <v>8</v>
      </c>
      <c r="I255" s="224"/>
      <c r="J255" s="225">
        <f>ROUND(I255*H255,2)</f>
        <v>0</v>
      </c>
      <c r="K255" s="221" t="s">
        <v>98</v>
      </c>
      <c r="L255" s="226"/>
      <c r="M255" s="227" t="s">
        <v>1</v>
      </c>
      <c r="N255" s="228" t="s">
        <v>42</v>
      </c>
      <c r="O255" s="70"/>
      <c r="P255" s="199">
        <f>O255*H255</f>
        <v>0</v>
      </c>
      <c r="Q255" s="199">
        <v>2.5999999999999998E-4</v>
      </c>
      <c r="R255" s="199">
        <f>Q255*H255</f>
        <v>2.0799999999999998E-3</v>
      </c>
      <c r="S255" s="199">
        <v>0</v>
      </c>
      <c r="T255" s="20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1" t="s">
        <v>335</v>
      </c>
      <c r="AT255" s="201" t="s">
        <v>332</v>
      </c>
      <c r="AU255" s="201" t="s">
        <v>87</v>
      </c>
      <c r="AY255" s="16" t="s">
        <v>135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6" t="s">
        <v>85</v>
      </c>
      <c r="BK255" s="202">
        <f>ROUND(I255*H255,2)</f>
        <v>0</v>
      </c>
      <c r="BL255" s="16" t="s">
        <v>335</v>
      </c>
      <c r="BM255" s="201" t="s">
        <v>421</v>
      </c>
    </row>
    <row r="256" spans="1:65" s="2" customFormat="1">
      <c r="A256" s="33"/>
      <c r="B256" s="34"/>
      <c r="C256" s="35"/>
      <c r="D256" s="203" t="s">
        <v>144</v>
      </c>
      <c r="E256" s="35"/>
      <c r="F256" s="204" t="s">
        <v>420</v>
      </c>
      <c r="G256" s="35"/>
      <c r="H256" s="35"/>
      <c r="I256" s="205"/>
      <c r="J256" s="35"/>
      <c r="K256" s="35"/>
      <c r="L256" s="38"/>
      <c r="M256" s="206"/>
      <c r="N256" s="207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144</v>
      </c>
      <c r="AU256" s="16" t="s">
        <v>87</v>
      </c>
    </row>
    <row r="257" spans="1:65" s="2" customFormat="1" ht="16.5" customHeight="1">
      <c r="A257" s="33"/>
      <c r="B257" s="34"/>
      <c r="C257" s="219" t="s">
        <v>422</v>
      </c>
      <c r="D257" s="219" t="s">
        <v>332</v>
      </c>
      <c r="E257" s="220" t="s">
        <v>423</v>
      </c>
      <c r="F257" s="221" t="s">
        <v>424</v>
      </c>
      <c r="G257" s="222" t="s">
        <v>165</v>
      </c>
      <c r="H257" s="223">
        <v>7.0999999999999994E-2</v>
      </c>
      <c r="I257" s="224"/>
      <c r="J257" s="225">
        <f>ROUND(I257*H257,2)</f>
        <v>0</v>
      </c>
      <c r="K257" s="221" t="s">
        <v>98</v>
      </c>
      <c r="L257" s="226"/>
      <c r="M257" s="227" t="s">
        <v>1</v>
      </c>
      <c r="N257" s="228" t="s">
        <v>42</v>
      </c>
      <c r="O257" s="70"/>
      <c r="P257" s="199">
        <f>O257*H257</f>
        <v>0</v>
      </c>
      <c r="Q257" s="199">
        <v>2.4289999999999998</v>
      </c>
      <c r="R257" s="199">
        <f>Q257*H257</f>
        <v>0.17245899999999997</v>
      </c>
      <c r="S257" s="199">
        <v>0</v>
      </c>
      <c r="T257" s="200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1" t="s">
        <v>335</v>
      </c>
      <c r="AT257" s="201" t="s">
        <v>332</v>
      </c>
      <c r="AU257" s="201" t="s">
        <v>87</v>
      </c>
      <c r="AY257" s="16" t="s">
        <v>135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6" t="s">
        <v>85</v>
      </c>
      <c r="BK257" s="202">
        <f>ROUND(I257*H257,2)</f>
        <v>0</v>
      </c>
      <c r="BL257" s="16" t="s">
        <v>335</v>
      </c>
      <c r="BM257" s="201" t="s">
        <v>425</v>
      </c>
    </row>
    <row r="258" spans="1:65" s="2" customFormat="1">
      <c r="A258" s="33"/>
      <c r="B258" s="34"/>
      <c r="C258" s="35"/>
      <c r="D258" s="203" t="s">
        <v>144</v>
      </c>
      <c r="E258" s="35"/>
      <c r="F258" s="204" t="s">
        <v>424</v>
      </c>
      <c r="G258" s="35"/>
      <c r="H258" s="35"/>
      <c r="I258" s="205"/>
      <c r="J258" s="35"/>
      <c r="K258" s="35"/>
      <c r="L258" s="38"/>
      <c r="M258" s="206"/>
      <c r="N258" s="207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144</v>
      </c>
      <c r="AU258" s="16" t="s">
        <v>87</v>
      </c>
    </row>
    <row r="259" spans="1:65" s="12" customFormat="1" ht="25.95" customHeight="1">
      <c r="B259" s="174"/>
      <c r="C259" s="175"/>
      <c r="D259" s="176" t="s">
        <v>76</v>
      </c>
      <c r="E259" s="177" t="s">
        <v>426</v>
      </c>
      <c r="F259" s="177" t="s">
        <v>427</v>
      </c>
      <c r="G259" s="175"/>
      <c r="H259" s="175"/>
      <c r="I259" s="178"/>
      <c r="J259" s="179">
        <f>BK259</f>
        <v>0</v>
      </c>
      <c r="K259" s="175"/>
      <c r="L259" s="180"/>
      <c r="M259" s="181"/>
      <c r="N259" s="182"/>
      <c r="O259" s="182"/>
      <c r="P259" s="183">
        <f>SUM(P260:P291)</f>
        <v>0</v>
      </c>
      <c r="Q259" s="182"/>
      <c r="R259" s="183">
        <f>SUM(R260:R291)</f>
        <v>0</v>
      </c>
      <c r="S259" s="182"/>
      <c r="T259" s="184">
        <f>SUM(T260:T291)</f>
        <v>0</v>
      </c>
      <c r="AR259" s="185" t="s">
        <v>142</v>
      </c>
      <c r="AT259" s="186" t="s">
        <v>76</v>
      </c>
      <c r="AU259" s="186" t="s">
        <v>77</v>
      </c>
      <c r="AY259" s="185" t="s">
        <v>135</v>
      </c>
      <c r="BK259" s="187">
        <f>SUM(BK260:BK291)</f>
        <v>0</v>
      </c>
    </row>
    <row r="260" spans="1:65" s="2" customFormat="1" ht="24.15" customHeight="1">
      <c r="A260" s="33"/>
      <c r="B260" s="34"/>
      <c r="C260" s="190" t="s">
        <v>428</v>
      </c>
      <c r="D260" s="190" t="s">
        <v>138</v>
      </c>
      <c r="E260" s="191" t="s">
        <v>429</v>
      </c>
      <c r="F260" s="192" t="s">
        <v>430</v>
      </c>
      <c r="G260" s="193" t="s">
        <v>150</v>
      </c>
      <c r="H260" s="194">
        <v>8.81</v>
      </c>
      <c r="I260" s="195"/>
      <c r="J260" s="196">
        <f>ROUND(I260*H260,2)</f>
        <v>0</v>
      </c>
      <c r="K260" s="192" t="s">
        <v>98</v>
      </c>
      <c r="L260" s="38"/>
      <c r="M260" s="197" t="s">
        <v>1</v>
      </c>
      <c r="N260" s="198" t="s">
        <v>42</v>
      </c>
      <c r="O260" s="70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1" t="s">
        <v>431</v>
      </c>
      <c r="AT260" s="201" t="s">
        <v>138</v>
      </c>
      <c r="AU260" s="201" t="s">
        <v>85</v>
      </c>
      <c r="AY260" s="16" t="s">
        <v>135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6" t="s">
        <v>85</v>
      </c>
      <c r="BK260" s="202">
        <f>ROUND(I260*H260,2)</f>
        <v>0</v>
      </c>
      <c r="BL260" s="16" t="s">
        <v>431</v>
      </c>
      <c r="BM260" s="201" t="s">
        <v>432</v>
      </c>
    </row>
    <row r="261" spans="1:65" s="2" customFormat="1" ht="38.4">
      <c r="A261" s="33"/>
      <c r="B261" s="34"/>
      <c r="C261" s="35"/>
      <c r="D261" s="203" t="s">
        <v>144</v>
      </c>
      <c r="E261" s="35"/>
      <c r="F261" s="204" t="s">
        <v>433</v>
      </c>
      <c r="G261" s="35"/>
      <c r="H261" s="35"/>
      <c r="I261" s="205"/>
      <c r="J261" s="35"/>
      <c r="K261" s="35"/>
      <c r="L261" s="38"/>
      <c r="M261" s="206"/>
      <c r="N261" s="207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144</v>
      </c>
      <c r="AU261" s="16" t="s">
        <v>85</v>
      </c>
    </row>
    <row r="262" spans="1:65" s="13" customFormat="1">
      <c r="B262" s="208"/>
      <c r="C262" s="209"/>
      <c r="D262" s="203" t="s">
        <v>146</v>
      </c>
      <c r="E262" s="210" t="s">
        <v>1</v>
      </c>
      <c r="F262" s="211" t="s">
        <v>434</v>
      </c>
      <c r="G262" s="209"/>
      <c r="H262" s="212">
        <v>8.81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146</v>
      </c>
      <c r="AU262" s="218" t="s">
        <v>85</v>
      </c>
      <c r="AV262" s="13" t="s">
        <v>87</v>
      </c>
      <c r="AW262" s="13" t="s">
        <v>34</v>
      </c>
      <c r="AX262" s="13" t="s">
        <v>85</v>
      </c>
      <c r="AY262" s="218" t="s">
        <v>135</v>
      </c>
    </row>
    <row r="263" spans="1:65" s="2" customFormat="1" ht="16.5" customHeight="1">
      <c r="A263" s="33"/>
      <c r="B263" s="34"/>
      <c r="C263" s="190" t="s">
        <v>435</v>
      </c>
      <c r="D263" s="190" t="s">
        <v>138</v>
      </c>
      <c r="E263" s="191" t="s">
        <v>436</v>
      </c>
      <c r="F263" s="192" t="s">
        <v>437</v>
      </c>
      <c r="G263" s="193" t="s">
        <v>150</v>
      </c>
      <c r="H263" s="194">
        <v>296.01499999999999</v>
      </c>
      <c r="I263" s="195"/>
      <c r="J263" s="196">
        <f>ROUND(I263*H263,2)</f>
        <v>0</v>
      </c>
      <c r="K263" s="192" t="s">
        <v>98</v>
      </c>
      <c r="L263" s="38"/>
      <c r="M263" s="197" t="s">
        <v>1</v>
      </c>
      <c r="N263" s="198" t="s">
        <v>42</v>
      </c>
      <c r="O263" s="70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1" t="s">
        <v>431</v>
      </c>
      <c r="AT263" s="201" t="s">
        <v>138</v>
      </c>
      <c r="AU263" s="201" t="s">
        <v>85</v>
      </c>
      <c r="AY263" s="16" t="s">
        <v>135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6" t="s">
        <v>85</v>
      </c>
      <c r="BK263" s="202">
        <f>ROUND(I263*H263,2)</f>
        <v>0</v>
      </c>
      <c r="BL263" s="16" t="s">
        <v>431</v>
      </c>
      <c r="BM263" s="201" t="s">
        <v>438</v>
      </c>
    </row>
    <row r="264" spans="1:65" s="2" customFormat="1" ht="38.4">
      <c r="A264" s="33"/>
      <c r="B264" s="34"/>
      <c r="C264" s="35"/>
      <c r="D264" s="203" t="s">
        <v>144</v>
      </c>
      <c r="E264" s="35"/>
      <c r="F264" s="204" t="s">
        <v>439</v>
      </c>
      <c r="G264" s="35"/>
      <c r="H264" s="35"/>
      <c r="I264" s="205"/>
      <c r="J264" s="35"/>
      <c r="K264" s="35"/>
      <c r="L264" s="38"/>
      <c r="M264" s="206"/>
      <c r="N264" s="207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144</v>
      </c>
      <c r="AU264" s="16" t="s">
        <v>85</v>
      </c>
    </row>
    <row r="265" spans="1:65" s="13" customFormat="1">
      <c r="B265" s="208"/>
      <c r="C265" s="209"/>
      <c r="D265" s="203" t="s">
        <v>146</v>
      </c>
      <c r="E265" s="210" t="s">
        <v>1</v>
      </c>
      <c r="F265" s="211" t="s">
        <v>440</v>
      </c>
      <c r="G265" s="209"/>
      <c r="H265" s="212">
        <v>296.01499999999999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146</v>
      </c>
      <c r="AU265" s="218" t="s">
        <v>85</v>
      </c>
      <c r="AV265" s="13" t="s">
        <v>87</v>
      </c>
      <c r="AW265" s="13" t="s">
        <v>34</v>
      </c>
      <c r="AX265" s="13" t="s">
        <v>85</v>
      </c>
      <c r="AY265" s="218" t="s">
        <v>135</v>
      </c>
    </row>
    <row r="266" spans="1:65" s="2" customFormat="1" ht="16.5" customHeight="1">
      <c r="A266" s="33"/>
      <c r="B266" s="34"/>
      <c r="C266" s="190" t="s">
        <v>441</v>
      </c>
      <c r="D266" s="190" t="s">
        <v>138</v>
      </c>
      <c r="E266" s="191" t="s">
        <v>442</v>
      </c>
      <c r="F266" s="192" t="s">
        <v>443</v>
      </c>
      <c r="G266" s="193" t="s">
        <v>150</v>
      </c>
      <c r="H266" s="194">
        <v>35.200000000000003</v>
      </c>
      <c r="I266" s="195"/>
      <c r="J266" s="196">
        <f>ROUND(I266*H266,2)</f>
        <v>0</v>
      </c>
      <c r="K266" s="192" t="s">
        <v>98</v>
      </c>
      <c r="L266" s="38"/>
      <c r="M266" s="197" t="s">
        <v>1</v>
      </c>
      <c r="N266" s="198" t="s">
        <v>42</v>
      </c>
      <c r="O266" s="70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1" t="s">
        <v>431</v>
      </c>
      <c r="AT266" s="201" t="s">
        <v>138</v>
      </c>
      <c r="AU266" s="201" t="s">
        <v>85</v>
      </c>
      <c r="AY266" s="16" t="s">
        <v>135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6" t="s">
        <v>85</v>
      </c>
      <c r="BK266" s="202">
        <f>ROUND(I266*H266,2)</f>
        <v>0</v>
      </c>
      <c r="BL266" s="16" t="s">
        <v>431</v>
      </c>
      <c r="BM266" s="201" t="s">
        <v>444</v>
      </c>
    </row>
    <row r="267" spans="1:65" s="2" customFormat="1" ht="38.4">
      <c r="A267" s="33"/>
      <c r="B267" s="34"/>
      <c r="C267" s="35"/>
      <c r="D267" s="203" t="s">
        <v>144</v>
      </c>
      <c r="E267" s="35"/>
      <c r="F267" s="204" t="s">
        <v>445</v>
      </c>
      <c r="G267" s="35"/>
      <c r="H267" s="35"/>
      <c r="I267" s="205"/>
      <c r="J267" s="35"/>
      <c r="K267" s="35"/>
      <c r="L267" s="38"/>
      <c r="M267" s="206"/>
      <c r="N267" s="207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144</v>
      </c>
      <c r="AU267" s="16" t="s">
        <v>85</v>
      </c>
    </row>
    <row r="268" spans="1:65" s="13" customFormat="1">
      <c r="B268" s="208"/>
      <c r="C268" s="209"/>
      <c r="D268" s="203" t="s">
        <v>146</v>
      </c>
      <c r="E268" s="210" t="s">
        <v>1</v>
      </c>
      <c r="F268" s="211" t="s">
        <v>446</v>
      </c>
      <c r="G268" s="209"/>
      <c r="H268" s="212">
        <v>35.200000000000003</v>
      </c>
      <c r="I268" s="213"/>
      <c r="J268" s="209"/>
      <c r="K268" s="209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146</v>
      </c>
      <c r="AU268" s="218" t="s">
        <v>85</v>
      </c>
      <c r="AV268" s="13" t="s">
        <v>87</v>
      </c>
      <c r="AW268" s="13" t="s">
        <v>34</v>
      </c>
      <c r="AX268" s="13" t="s">
        <v>85</v>
      </c>
      <c r="AY268" s="218" t="s">
        <v>135</v>
      </c>
    </row>
    <row r="269" spans="1:65" s="2" customFormat="1" ht="16.5" customHeight="1">
      <c r="A269" s="33"/>
      <c r="B269" s="34"/>
      <c r="C269" s="190" t="s">
        <v>447</v>
      </c>
      <c r="D269" s="190" t="s">
        <v>138</v>
      </c>
      <c r="E269" s="191" t="s">
        <v>448</v>
      </c>
      <c r="F269" s="192" t="s">
        <v>449</v>
      </c>
      <c r="G269" s="193" t="s">
        <v>150</v>
      </c>
      <c r="H269" s="194">
        <v>0.13700000000000001</v>
      </c>
      <c r="I269" s="195"/>
      <c r="J269" s="196">
        <f>ROUND(I269*H269,2)</f>
        <v>0</v>
      </c>
      <c r="K269" s="192" t="s">
        <v>98</v>
      </c>
      <c r="L269" s="38"/>
      <c r="M269" s="197" t="s">
        <v>1</v>
      </c>
      <c r="N269" s="198" t="s">
        <v>42</v>
      </c>
      <c r="O269" s="70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1" t="s">
        <v>431</v>
      </c>
      <c r="AT269" s="201" t="s">
        <v>138</v>
      </c>
      <c r="AU269" s="201" t="s">
        <v>85</v>
      </c>
      <c r="AY269" s="16" t="s">
        <v>135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6" t="s">
        <v>85</v>
      </c>
      <c r="BK269" s="202">
        <f>ROUND(I269*H269,2)</f>
        <v>0</v>
      </c>
      <c r="BL269" s="16" t="s">
        <v>431</v>
      </c>
      <c r="BM269" s="201" t="s">
        <v>450</v>
      </c>
    </row>
    <row r="270" spans="1:65" s="2" customFormat="1" ht="28.8">
      <c r="A270" s="33"/>
      <c r="B270" s="34"/>
      <c r="C270" s="35"/>
      <c r="D270" s="203" t="s">
        <v>144</v>
      </c>
      <c r="E270" s="35"/>
      <c r="F270" s="204" t="s">
        <v>451</v>
      </c>
      <c r="G270" s="35"/>
      <c r="H270" s="35"/>
      <c r="I270" s="205"/>
      <c r="J270" s="35"/>
      <c r="K270" s="35"/>
      <c r="L270" s="38"/>
      <c r="M270" s="206"/>
      <c r="N270" s="207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144</v>
      </c>
      <c r="AU270" s="16" t="s">
        <v>85</v>
      </c>
    </row>
    <row r="271" spans="1:65" s="2" customFormat="1" ht="24.15" customHeight="1">
      <c r="A271" s="33"/>
      <c r="B271" s="34"/>
      <c r="C271" s="190" t="s">
        <v>452</v>
      </c>
      <c r="D271" s="190" t="s">
        <v>138</v>
      </c>
      <c r="E271" s="191" t="s">
        <v>453</v>
      </c>
      <c r="F271" s="192" t="s">
        <v>454</v>
      </c>
      <c r="G271" s="193" t="s">
        <v>150</v>
      </c>
      <c r="H271" s="194">
        <v>331.35199999999998</v>
      </c>
      <c r="I271" s="195"/>
      <c r="J271" s="196">
        <f>ROUND(I271*H271,2)</f>
        <v>0</v>
      </c>
      <c r="K271" s="192" t="s">
        <v>98</v>
      </c>
      <c r="L271" s="38"/>
      <c r="M271" s="197" t="s">
        <v>1</v>
      </c>
      <c r="N271" s="198" t="s">
        <v>42</v>
      </c>
      <c r="O271" s="70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1" t="s">
        <v>431</v>
      </c>
      <c r="AT271" s="201" t="s">
        <v>138</v>
      </c>
      <c r="AU271" s="201" t="s">
        <v>85</v>
      </c>
      <c r="AY271" s="16" t="s">
        <v>135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6" t="s">
        <v>85</v>
      </c>
      <c r="BK271" s="202">
        <f>ROUND(I271*H271,2)</f>
        <v>0</v>
      </c>
      <c r="BL271" s="16" t="s">
        <v>431</v>
      </c>
      <c r="BM271" s="201" t="s">
        <v>455</v>
      </c>
    </row>
    <row r="272" spans="1:65" s="2" customFormat="1" ht="38.4">
      <c r="A272" s="33"/>
      <c r="B272" s="34"/>
      <c r="C272" s="35"/>
      <c r="D272" s="203" t="s">
        <v>144</v>
      </c>
      <c r="E272" s="35"/>
      <c r="F272" s="204" t="s">
        <v>456</v>
      </c>
      <c r="G272" s="35"/>
      <c r="H272" s="35"/>
      <c r="I272" s="205"/>
      <c r="J272" s="35"/>
      <c r="K272" s="35"/>
      <c r="L272" s="38"/>
      <c r="M272" s="206"/>
      <c r="N272" s="207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144</v>
      </c>
      <c r="AU272" s="16" t="s">
        <v>85</v>
      </c>
    </row>
    <row r="273" spans="1:65" s="13" customFormat="1">
      <c r="B273" s="208"/>
      <c r="C273" s="209"/>
      <c r="D273" s="203" t="s">
        <v>146</v>
      </c>
      <c r="E273" s="210" t="s">
        <v>1</v>
      </c>
      <c r="F273" s="211" t="s">
        <v>457</v>
      </c>
      <c r="G273" s="209"/>
      <c r="H273" s="212">
        <v>331.35199999999998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146</v>
      </c>
      <c r="AU273" s="218" t="s">
        <v>85</v>
      </c>
      <c r="AV273" s="13" t="s">
        <v>87</v>
      </c>
      <c r="AW273" s="13" t="s">
        <v>34</v>
      </c>
      <c r="AX273" s="13" t="s">
        <v>85</v>
      </c>
      <c r="AY273" s="218" t="s">
        <v>135</v>
      </c>
    </row>
    <row r="274" spans="1:65" s="2" customFormat="1" ht="24.15" customHeight="1">
      <c r="A274" s="33"/>
      <c r="B274" s="34"/>
      <c r="C274" s="190" t="s">
        <v>458</v>
      </c>
      <c r="D274" s="190" t="s">
        <v>138</v>
      </c>
      <c r="E274" s="191" t="s">
        <v>459</v>
      </c>
      <c r="F274" s="192" t="s">
        <v>460</v>
      </c>
      <c r="G274" s="193" t="s">
        <v>150</v>
      </c>
      <c r="H274" s="194">
        <v>338.57299999999998</v>
      </c>
      <c r="I274" s="195"/>
      <c r="J274" s="196">
        <f>ROUND(I274*H274,2)</f>
        <v>0</v>
      </c>
      <c r="K274" s="192" t="s">
        <v>98</v>
      </c>
      <c r="L274" s="38"/>
      <c r="M274" s="197" t="s">
        <v>1</v>
      </c>
      <c r="N274" s="198" t="s">
        <v>42</v>
      </c>
      <c r="O274" s="70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1" t="s">
        <v>431</v>
      </c>
      <c r="AT274" s="201" t="s">
        <v>138</v>
      </c>
      <c r="AU274" s="201" t="s">
        <v>85</v>
      </c>
      <c r="AY274" s="16" t="s">
        <v>135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6" t="s">
        <v>85</v>
      </c>
      <c r="BK274" s="202">
        <f>ROUND(I274*H274,2)</f>
        <v>0</v>
      </c>
      <c r="BL274" s="16" t="s">
        <v>431</v>
      </c>
      <c r="BM274" s="201" t="s">
        <v>461</v>
      </c>
    </row>
    <row r="275" spans="1:65" s="2" customFormat="1" ht="48">
      <c r="A275" s="33"/>
      <c r="B275" s="34"/>
      <c r="C275" s="35"/>
      <c r="D275" s="203" t="s">
        <v>144</v>
      </c>
      <c r="E275" s="35"/>
      <c r="F275" s="204" t="s">
        <v>462</v>
      </c>
      <c r="G275" s="35"/>
      <c r="H275" s="35"/>
      <c r="I275" s="205"/>
      <c r="J275" s="35"/>
      <c r="K275" s="35"/>
      <c r="L275" s="38"/>
      <c r="M275" s="206"/>
      <c r="N275" s="207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144</v>
      </c>
      <c r="AU275" s="16" t="s">
        <v>85</v>
      </c>
    </row>
    <row r="276" spans="1:65" s="2" customFormat="1" ht="38.4">
      <c r="A276" s="33"/>
      <c r="B276" s="34"/>
      <c r="C276" s="35"/>
      <c r="D276" s="203" t="s">
        <v>463</v>
      </c>
      <c r="E276" s="35"/>
      <c r="F276" s="229" t="s">
        <v>464</v>
      </c>
      <c r="G276" s="35"/>
      <c r="H276" s="35"/>
      <c r="I276" s="205"/>
      <c r="J276" s="35"/>
      <c r="K276" s="35"/>
      <c r="L276" s="38"/>
      <c r="M276" s="206"/>
      <c r="N276" s="207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463</v>
      </c>
      <c r="AU276" s="16" t="s">
        <v>85</v>
      </c>
    </row>
    <row r="277" spans="1:65" s="13" customFormat="1">
      <c r="B277" s="208"/>
      <c r="C277" s="209"/>
      <c r="D277" s="203" t="s">
        <v>146</v>
      </c>
      <c r="E277" s="210" t="s">
        <v>1</v>
      </c>
      <c r="F277" s="211" t="s">
        <v>465</v>
      </c>
      <c r="G277" s="209"/>
      <c r="H277" s="212">
        <v>338.57299999999998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146</v>
      </c>
      <c r="AU277" s="218" t="s">
        <v>85</v>
      </c>
      <c r="AV277" s="13" t="s">
        <v>87</v>
      </c>
      <c r="AW277" s="13" t="s">
        <v>34</v>
      </c>
      <c r="AX277" s="13" t="s">
        <v>85</v>
      </c>
      <c r="AY277" s="218" t="s">
        <v>135</v>
      </c>
    </row>
    <row r="278" spans="1:65" s="2" customFormat="1" ht="24.15" customHeight="1">
      <c r="A278" s="33"/>
      <c r="B278" s="34"/>
      <c r="C278" s="190" t="s">
        <v>466</v>
      </c>
      <c r="D278" s="190" t="s">
        <v>138</v>
      </c>
      <c r="E278" s="191" t="s">
        <v>467</v>
      </c>
      <c r="F278" s="192" t="s">
        <v>468</v>
      </c>
      <c r="G278" s="193" t="s">
        <v>150</v>
      </c>
      <c r="H278" s="194">
        <v>4.0519999999999996</v>
      </c>
      <c r="I278" s="195"/>
      <c r="J278" s="196">
        <f>ROUND(I278*H278,2)</f>
        <v>0</v>
      </c>
      <c r="K278" s="192" t="s">
        <v>98</v>
      </c>
      <c r="L278" s="38"/>
      <c r="M278" s="197" t="s">
        <v>1</v>
      </c>
      <c r="N278" s="198" t="s">
        <v>42</v>
      </c>
      <c r="O278" s="70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1" t="s">
        <v>431</v>
      </c>
      <c r="AT278" s="201" t="s">
        <v>138</v>
      </c>
      <c r="AU278" s="201" t="s">
        <v>85</v>
      </c>
      <c r="AY278" s="16" t="s">
        <v>135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6" t="s">
        <v>85</v>
      </c>
      <c r="BK278" s="202">
        <f>ROUND(I278*H278,2)</f>
        <v>0</v>
      </c>
      <c r="BL278" s="16" t="s">
        <v>431</v>
      </c>
      <c r="BM278" s="201" t="s">
        <v>469</v>
      </c>
    </row>
    <row r="279" spans="1:65" s="2" customFormat="1" ht="57.6">
      <c r="A279" s="33"/>
      <c r="B279" s="34"/>
      <c r="C279" s="35"/>
      <c r="D279" s="203" t="s">
        <v>144</v>
      </c>
      <c r="E279" s="35"/>
      <c r="F279" s="204" t="s">
        <v>470</v>
      </c>
      <c r="G279" s="35"/>
      <c r="H279" s="35"/>
      <c r="I279" s="205"/>
      <c r="J279" s="35"/>
      <c r="K279" s="35"/>
      <c r="L279" s="38"/>
      <c r="M279" s="206"/>
      <c r="N279" s="207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144</v>
      </c>
      <c r="AU279" s="16" t="s">
        <v>85</v>
      </c>
    </row>
    <row r="280" spans="1:65" s="2" customFormat="1" ht="38.4">
      <c r="A280" s="33"/>
      <c r="B280" s="34"/>
      <c r="C280" s="35"/>
      <c r="D280" s="203" t="s">
        <v>463</v>
      </c>
      <c r="E280" s="35"/>
      <c r="F280" s="229" t="s">
        <v>464</v>
      </c>
      <c r="G280" s="35"/>
      <c r="H280" s="35"/>
      <c r="I280" s="205"/>
      <c r="J280" s="35"/>
      <c r="K280" s="35"/>
      <c r="L280" s="38"/>
      <c r="M280" s="206"/>
      <c r="N280" s="207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463</v>
      </c>
      <c r="AU280" s="16" t="s">
        <v>85</v>
      </c>
    </row>
    <row r="281" spans="1:65" s="13" customFormat="1">
      <c r="B281" s="208"/>
      <c r="C281" s="209"/>
      <c r="D281" s="203" t="s">
        <v>146</v>
      </c>
      <c r="E281" s="210" t="s">
        <v>1</v>
      </c>
      <c r="F281" s="211" t="s">
        <v>471</v>
      </c>
      <c r="G281" s="209"/>
      <c r="H281" s="212">
        <v>4.0519999999999996</v>
      </c>
      <c r="I281" s="213"/>
      <c r="J281" s="209"/>
      <c r="K281" s="209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146</v>
      </c>
      <c r="AU281" s="218" t="s">
        <v>85</v>
      </c>
      <c r="AV281" s="13" t="s">
        <v>87</v>
      </c>
      <c r="AW281" s="13" t="s">
        <v>34</v>
      </c>
      <c r="AX281" s="13" t="s">
        <v>85</v>
      </c>
      <c r="AY281" s="218" t="s">
        <v>135</v>
      </c>
    </row>
    <row r="282" spans="1:65" s="2" customFormat="1" ht="24.15" customHeight="1">
      <c r="A282" s="33"/>
      <c r="B282" s="34"/>
      <c r="C282" s="190" t="s">
        <v>472</v>
      </c>
      <c r="D282" s="190" t="s">
        <v>138</v>
      </c>
      <c r="E282" s="191" t="s">
        <v>473</v>
      </c>
      <c r="F282" s="192" t="s">
        <v>474</v>
      </c>
      <c r="G282" s="193" t="s">
        <v>150</v>
      </c>
      <c r="H282" s="194">
        <v>2.5430000000000001</v>
      </c>
      <c r="I282" s="195"/>
      <c r="J282" s="196">
        <f>ROUND(I282*H282,2)</f>
        <v>0</v>
      </c>
      <c r="K282" s="192" t="s">
        <v>98</v>
      </c>
      <c r="L282" s="38"/>
      <c r="M282" s="197" t="s">
        <v>1</v>
      </c>
      <c r="N282" s="198" t="s">
        <v>42</v>
      </c>
      <c r="O282" s="70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01" t="s">
        <v>431</v>
      </c>
      <c r="AT282" s="201" t="s">
        <v>138</v>
      </c>
      <c r="AU282" s="201" t="s">
        <v>85</v>
      </c>
      <c r="AY282" s="16" t="s">
        <v>135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6" t="s">
        <v>85</v>
      </c>
      <c r="BK282" s="202">
        <f>ROUND(I282*H282,2)</f>
        <v>0</v>
      </c>
      <c r="BL282" s="16" t="s">
        <v>431</v>
      </c>
      <c r="BM282" s="201" t="s">
        <v>475</v>
      </c>
    </row>
    <row r="283" spans="1:65" s="2" customFormat="1" ht="48">
      <c r="A283" s="33"/>
      <c r="B283" s="34"/>
      <c r="C283" s="35"/>
      <c r="D283" s="203" t="s">
        <v>144</v>
      </c>
      <c r="E283" s="35"/>
      <c r="F283" s="204" t="s">
        <v>476</v>
      </c>
      <c r="G283" s="35"/>
      <c r="H283" s="35"/>
      <c r="I283" s="205"/>
      <c r="J283" s="35"/>
      <c r="K283" s="35"/>
      <c r="L283" s="38"/>
      <c r="M283" s="206"/>
      <c r="N283" s="207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144</v>
      </c>
      <c r="AU283" s="16" t="s">
        <v>85</v>
      </c>
    </row>
    <row r="284" spans="1:65" s="2" customFormat="1" ht="38.4">
      <c r="A284" s="33"/>
      <c r="B284" s="34"/>
      <c r="C284" s="35"/>
      <c r="D284" s="203" t="s">
        <v>463</v>
      </c>
      <c r="E284" s="35"/>
      <c r="F284" s="229" t="s">
        <v>464</v>
      </c>
      <c r="G284" s="35"/>
      <c r="H284" s="35"/>
      <c r="I284" s="205"/>
      <c r="J284" s="35"/>
      <c r="K284" s="35"/>
      <c r="L284" s="38"/>
      <c r="M284" s="206"/>
      <c r="N284" s="207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463</v>
      </c>
      <c r="AU284" s="16" t="s">
        <v>85</v>
      </c>
    </row>
    <row r="285" spans="1:65" s="13" customFormat="1">
      <c r="B285" s="208"/>
      <c r="C285" s="209"/>
      <c r="D285" s="203" t="s">
        <v>146</v>
      </c>
      <c r="E285" s="210" t="s">
        <v>1</v>
      </c>
      <c r="F285" s="211" t="s">
        <v>477</v>
      </c>
      <c r="G285" s="209"/>
      <c r="H285" s="212">
        <v>2.5430000000000001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146</v>
      </c>
      <c r="AU285" s="218" t="s">
        <v>85</v>
      </c>
      <c r="AV285" s="13" t="s">
        <v>87</v>
      </c>
      <c r="AW285" s="13" t="s">
        <v>34</v>
      </c>
      <c r="AX285" s="13" t="s">
        <v>85</v>
      </c>
      <c r="AY285" s="218" t="s">
        <v>135</v>
      </c>
    </row>
    <row r="286" spans="1:65" s="2" customFormat="1" ht="24.15" customHeight="1">
      <c r="A286" s="33"/>
      <c r="B286" s="34"/>
      <c r="C286" s="190" t="s">
        <v>478</v>
      </c>
      <c r="D286" s="190" t="s">
        <v>138</v>
      </c>
      <c r="E286" s="191" t="s">
        <v>479</v>
      </c>
      <c r="F286" s="192" t="s">
        <v>480</v>
      </c>
      <c r="G286" s="193" t="s">
        <v>172</v>
      </c>
      <c r="H286" s="194">
        <v>1</v>
      </c>
      <c r="I286" s="195"/>
      <c r="J286" s="196">
        <f>ROUND(I286*H286,2)</f>
        <v>0</v>
      </c>
      <c r="K286" s="192" t="s">
        <v>98</v>
      </c>
      <c r="L286" s="38"/>
      <c r="M286" s="197" t="s">
        <v>1</v>
      </c>
      <c r="N286" s="198" t="s">
        <v>42</v>
      </c>
      <c r="O286" s="70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1" t="s">
        <v>431</v>
      </c>
      <c r="AT286" s="201" t="s">
        <v>138</v>
      </c>
      <c r="AU286" s="201" t="s">
        <v>85</v>
      </c>
      <c r="AY286" s="16" t="s">
        <v>135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6" t="s">
        <v>85</v>
      </c>
      <c r="BK286" s="202">
        <f>ROUND(I286*H286,2)</f>
        <v>0</v>
      </c>
      <c r="BL286" s="16" t="s">
        <v>431</v>
      </c>
      <c r="BM286" s="201" t="s">
        <v>481</v>
      </c>
    </row>
    <row r="287" spans="1:65" s="2" customFormat="1" ht="38.4">
      <c r="A287" s="33"/>
      <c r="B287" s="34"/>
      <c r="C287" s="35"/>
      <c r="D287" s="203" t="s">
        <v>144</v>
      </c>
      <c r="E287" s="35"/>
      <c r="F287" s="204" t="s">
        <v>482</v>
      </c>
      <c r="G287" s="35"/>
      <c r="H287" s="35"/>
      <c r="I287" s="205"/>
      <c r="J287" s="35"/>
      <c r="K287" s="35"/>
      <c r="L287" s="38"/>
      <c r="M287" s="206"/>
      <c r="N287" s="207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144</v>
      </c>
      <c r="AU287" s="16" t="s">
        <v>85</v>
      </c>
    </row>
    <row r="288" spans="1:65" s="13" customFormat="1">
      <c r="B288" s="208"/>
      <c r="C288" s="209"/>
      <c r="D288" s="203" t="s">
        <v>146</v>
      </c>
      <c r="E288" s="210" t="s">
        <v>1</v>
      </c>
      <c r="F288" s="211" t="s">
        <v>483</v>
      </c>
      <c r="G288" s="209"/>
      <c r="H288" s="212">
        <v>1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146</v>
      </c>
      <c r="AU288" s="218" t="s">
        <v>85</v>
      </c>
      <c r="AV288" s="13" t="s">
        <v>87</v>
      </c>
      <c r="AW288" s="13" t="s">
        <v>34</v>
      </c>
      <c r="AX288" s="13" t="s">
        <v>85</v>
      </c>
      <c r="AY288" s="218" t="s">
        <v>135</v>
      </c>
    </row>
    <row r="289" spans="1:65" s="2" customFormat="1" ht="16.5" customHeight="1">
      <c r="A289" s="33"/>
      <c r="B289" s="34"/>
      <c r="C289" s="190" t="s">
        <v>484</v>
      </c>
      <c r="D289" s="190" t="s">
        <v>138</v>
      </c>
      <c r="E289" s="191" t="s">
        <v>485</v>
      </c>
      <c r="F289" s="192" t="s">
        <v>486</v>
      </c>
      <c r="G289" s="193" t="s">
        <v>172</v>
      </c>
      <c r="H289" s="194">
        <v>4</v>
      </c>
      <c r="I289" s="195"/>
      <c r="J289" s="196">
        <f>ROUND(I289*H289,2)</f>
        <v>0</v>
      </c>
      <c r="K289" s="192" t="s">
        <v>98</v>
      </c>
      <c r="L289" s="38"/>
      <c r="M289" s="197" t="s">
        <v>1</v>
      </c>
      <c r="N289" s="198" t="s">
        <v>42</v>
      </c>
      <c r="O289" s="70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1" t="s">
        <v>431</v>
      </c>
      <c r="AT289" s="201" t="s">
        <v>138</v>
      </c>
      <c r="AU289" s="201" t="s">
        <v>85</v>
      </c>
      <c r="AY289" s="16" t="s">
        <v>135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6" t="s">
        <v>85</v>
      </c>
      <c r="BK289" s="202">
        <f>ROUND(I289*H289,2)</f>
        <v>0</v>
      </c>
      <c r="BL289" s="16" t="s">
        <v>431</v>
      </c>
      <c r="BM289" s="201" t="s">
        <v>487</v>
      </c>
    </row>
    <row r="290" spans="1:65" s="2" customFormat="1" ht="28.8">
      <c r="A290" s="33"/>
      <c r="B290" s="34"/>
      <c r="C290" s="35"/>
      <c r="D290" s="203" t="s">
        <v>144</v>
      </c>
      <c r="E290" s="35"/>
      <c r="F290" s="204" t="s">
        <v>488</v>
      </c>
      <c r="G290" s="35"/>
      <c r="H290" s="35"/>
      <c r="I290" s="205"/>
      <c r="J290" s="35"/>
      <c r="K290" s="35"/>
      <c r="L290" s="38"/>
      <c r="M290" s="206"/>
      <c r="N290" s="207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144</v>
      </c>
      <c r="AU290" s="16" t="s">
        <v>85</v>
      </c>
    </row>
    <row r="291" spans="1:65" s="13" customFormat="1">
      <c r="B291" s="208"/>
      <c r="C291" s="209"/>
      <c r="D291" s="203" t="s">
        <v>146</v>
      </c>
      <c r="E291" s="210" t="s">
        <v>1</v>
      </c>
      <c r="F291" s="211" t="s">
        <v>489</v>
      </c>
      <c r="G291" s="209"/>
      <c r="H291" s="212">
        <v>4</v>
      </c>
      <c r="I291" s="213"/>
      <c r="J291" s="209"/>
      <c r="K291" s="209"/>
      <c r="L291" s="214"/>
      <c r="M291" s="230"/>
      <c r="N291" s="231"/>
      <c r="O291" s="231"/>
      <c r="P291" s="231"/>
      <c r="Q291" s="231"/>
      <c r="R291" s="231"/>
      <c r="S291" s="231"/>
      <c r="T291" s="232"/>
      <c r="AT291" s="218" t="s">
        <v>146</v>
      </c>
      <c r="AU291" s="218" t="s">
        <v>85</v>
      </c>
      <c r="AV291" s="13" t="s">
        <v>87</v>
      </c>
      <c r="AW291" s="13" t="s">
        <v>34</v>
      </c>
      <c r="AX291" s="13" t="s">
        <v>85</v>
      </c>
      <c r="AY291" s="218" t="s">
        <v>135</v>
      </c>
    </row>
    <row r="292" spans="1:65" s="2" customFormat="1" ht="6.9" customHeight="1">
      <c r="A292" s="33"/>
      <c r="B292" s="53"/>
      <c r="C292" s="54"/>
      <c r="D292" s="54"/>
      <c r="E292" s="54"/>
      <c r="F292" s="54"/>
      <c r="G292" s="54"/>
      <c r="H292" s="54"/>
      <c r="I292" s="54"/>
      <c r="J292" s="54"/>
      <c r="K292" s="54"/>
      <c r="L292" s="38"/>
      <c r="M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</row>
  </sheetData>
  <sheetProtection algorithmName="SHA-512" hashValue="oIQMTcMyUjrhQVcaYLOA7L/oM4sFNSgB4rnTY4VVxT3Xf+wTdhXYB0uhlGO2Ke6RwW1r+XrMRUYoUwqf8RwJDA==" saltValue="o55iOlHGmGqA1rpCIjp3VrNCj3w3v6HrPr3ZKeqQkbJ2IT/YPYrCTdykGz+zXRX70wy5TAl/Vj+O0UDhxrVniQ==" spinCount="100000" sheet="1" objects="1" scenarios="1" formatColumns="0" formatRows="0" autoFilter="0"/>
  <autoFilter ref="C118:K29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90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" customHeight="1">
      <c r="B4" s="19"/>
      <c r="D4" s="116" t="s">
        <v>109</v>
      </c>
      <c r="L4" s="19"/>
      <c r="M4" s="117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Oprava kolejí a výhybek v dopravně Nový Jičín město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8" t="s">
        <v>110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490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stavby'!AN8</f>
        <v>12. 6. 2023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28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28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2" t="s">
        <v>1</v>
      </c>
      <c r="F27" s="302"/>
      <c r="G27" s="302"/>
      <c r="H27" s="30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7" t="s">
        <v>41</v>
      </c>
      <c r="E33" s="118" t="s">
        <v>42</v>
      </c>
      <c r="F33" s="128">
        <f>ROUND((SUM(BE119:BE151)),  2)</f>
        <v>0</v>
      </c>
      <c r="G33" s="33"/>
      <c r="H33" s="33"/>
      <c r="I33" s="129">
        <v>0.21</v>
      </c>
      <c r="J33" s="128">
        <f>ROUND(((SUM(BE119:BE151))*I33),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8" t="s">
        <v>43</v>
      </c>
      <c r="F34" s="128">
        <f>ROUND((SUM(BF119:BF151)),  2)</f>
        <v>0</v>
      </c>
      <c r="G34" s="33"/>
      <c r="H34" s="33"/>
      <c r="I34" s="129">
        <v>0.15</v>
      </c>
      <c r="J34" s="128">
        <f>ROUND(((SUM(BF119:BF151))*I34),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8" t="s">
        <v>44</v>
      </c>
      <c r="F35" s="128">
        <f>ROUND((SUM(BG119:BG151)),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45</v>
      </c>
      <c r="F36" s="128">
        <f>ROUND((SUM(BH119:BH151)),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46</v>
      </c>
      <c r="F37" s="128">
        <f>ROUND((SUM(BI119:BI151)),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4" t="str">
        <f>E7</f>
        <v>Oprava kolejí a výhybek v dopravně Nový Jičín město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2" t="str">
        <f>E9</f>
        <v>SO 02 - ST - Zrušení staniční koleje č. 2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 n. O.</v>
      </c>
      <c r="G89" s="35"/>
      <c r="H89" s="35"/>
      <c r="I89" s="28" t="s">
        <v>22</v>
      </c>
      <c r="J89" s="65" t="str">
        <f>IF(J12="","",J12)</f>
        <v>12. 6. 2023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113</v>
      </c>
      <c r="D94" s="149"/>
      <c r="E94" s="149"/>
      <c r="F94" s="149"/>
      <c r="G94" s="149"/>
      <c r="H94" s="149"/>
      <c r="I94" s="149"/>
      <c r="J94" s="150" t="s">
        <v>114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51" t="s">
        <v>115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116</v>
      </c>
    </row>
    <row r="97" spans="1:31" s="9" customFormat="1" ht="24.9" customHeight="1">
      <c r="B97" s="152"/>
      <c r="C97" s="153"/>
      <c r="D97" s="154" t="s">
        <v>117</v>
      </c>
      <c r="E97" s="155"/>
      <c r="F97" s="155"/>
      <c r="G97" s="155"/>
      <c r="H97" s="155"/>
      <c r="I97" s="155"/>
      <c r="J97" s="156">
        <f>J120</f>
        <v>0</v>
      </c>
      <c r="K97" s="153"/>
      <c r="L97" s="157"/>
    </row>
    <row r="98" spans="1:31" s="10" customFormat="1" ht="19.95" customHeight="1">
      <c r="B98" s="158"/>
      <c r="C98" s="103"/>
      <c r="D98" s="159" t="s">
        <v>118</v>
      </c>
      <c r="E98" s="160"/>
      <c r="F98" s="160"/>
      <c r="G98" s="160"/>
      <c r="H98" s="160"/>
      <c r="I98" s="160"/>
      <c r="J98" s="161">
        <f>J121</f>
        <v>0</v>
      </c>
      <c r="K98" s="103"/>
      <c r="L98" s="162"/>
    </row>
    <row r="99" spans="1:31" s="9" customFormat="1" ht="24.9" customHeight="1">
      <c r="B99" s="152"/>
      <c r="C99" s="153"/>
      <c r="D99" s="154" t="s">
        <v>119</v>
      </c>
      <c r="E99" s="155"/>
      <c r="F99" s="155"/>
      <c r="G99" s="155"/>
      <c r="H99" s="155"/>
      <c r="I99" s="155"/>
      <c r="J99" s="156">
        <f>J142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120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4" t="str">
        <f>E7</f>
        <v>Oprava kolejí a výhybek v dopravně Nový Jičín město</v>
      </c>
      <c r="F109" s="295"/>
      <c r="G109" s="295"/>
      <c r="H109" s="29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2" t="str">
        <f>E9</f>
        <v>SO 02 - ST - Zrušení staniční koleje č. 2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Suchdol n. O.</v>
      </c>
      <c r="G113" s="35"/>
      <c r="H113" s="35"/>
      <c r="I113" s="28" t="s">
        <v>22</v>
      </c>
      <c r="J113" s="65" t="str">
        <f>IF(J12="","",J12)</f>
        <v>12. 6. 2023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63"/>
      <c r="B118" s="164"/>
      <c r="C118" s="165" t="s">
        <v>121</v>
      </c>
      <c r="D118" s="166" t="s">
        <v>62</v>
      </c>
      <c r="E118" s="166" t="s">
        <v>58</v>
      </c>
      <c r="F118" s="166" t="s">
        <v>59</v>
      </c>
      <c r="G118" s="166" t="s">
        <v>122</v>
      </c>
      <c r="H118" s="166" t="s">
        <v>123</v>
      </c>
      <c r="I118" s="166" t="s">
        <v>124</v>
      </c>
      <c r="J118" s="166" t="s">
        <v>114</v>
      </c>
      <c r="K118" s="167" t="s">
        <v>125</v>
      </c>
      <c r="L118" s="168"/>
      <c r="M118" s="74" t="s">
        <v>1</v>
      </c>
      <c r="N118" s="75" t="s">
        <v>41</v>
      </c>
      <c r="O118" s="75" t="s">
        <v>126</v>
      </c>
      <c r="P118" s="75" t="s">
        <v>127</v>
      </c>
      <c r="Q118" s="75" t="s">
        <v>128</v>
      </c>
      <c r="R118" s="75" t="s">
        <v>129</v>
      </c>
      <c r="S118" s="75" t="s">
        <v>130</v>
      </c>
      <c r="T118" s="76" t="s">
        <v>131</v>
      </c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</row>
    <row r="119" spans="1:65" s="2" customFormat="1" ht="22.8" customHeight="1">
      <c r="A119" s="33"/>
      <c r="B119" s="34"/>
      <c r="C119" s="81" t="s">
        <v>132</v>
      </c>
      <c r="D119" s="35"/>
      <c r="E119" s="35"/>
      <c r="F119" s="35"/>
      <c r="G119" s="35"/>
      <c r="H119" s="35"/>
      <c r="I119" s="35"/>
      <c r="J119" s="169">
        <f>BK119</f>
        <v>0</v>
      </c>
      <c r="K119" s="35"/>
      <c r="L119" s="38"/>
      <c r="M119" s="77"/>
      <c r="N119" s="170"/>
      <c r="O119" s="78"/>
      <c r="P119" s="171">
        <f>P120+P142</f>
        <v>0</v>
      </c>
      <c r="Q119" s="78"/>
      <c r="R119" s="171">
        <f>R120+R142</f>
        <v>0</v>
      </c>
      <c r="S119" s="78"/>
      <c r="T119" s="172">
        <f>T120+T142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116</v>
      </c>
      <c r="BK119" s="173">
        <f>BK120+BK142</f>
        <v>0</v>
      </c>
    </row>
    <row r="120" spans="1:65" s="12" customFormat="1" ht="25.95" customHeight="1">
      <c r="B120" s="174"/>
      <c r="C120" s="175"/>
      <c r="D120" s="176" t="s">
        <v>76</v>
      </c>
      <c r="E120" s="177" t="s">
        <v>133</v>
      </c>
      <c r="F120" s="177" t="s">
        <v>134</v>
      </c>
      <c r="G120" s="175"/>
      <c r="H120" s="175"/>
      <c r="I120" s="178"/>
      <c r="J120" s="179">
        <f>BK120</f>
        <v>0</v>
      </c>
      <c r="K120" s="175"/>
      <c r="L120" s="180"/>
      <c r="M120" s="181"/>
      <c r="N120" s="182"/>
      <c r="O120" s="182"/>
      <c r="P120" s="183">
        <f>P121</f>
        <v>0</v>
      </c>
      <c r="Q120" s="182"/>
      <c r="R120" s="183">
        <f>R121</f>
        <v>0</v>
      </c>
      <c r="S120" s="182"/>
      <c r="T120" s="184">
        <f>T121</f>
        <v>0</v>
      </c>
      <c r="AR120" s="185" t="s">
        <v>85</v>
      </c>
      <c r="AT120" s="186" t="s">
        <v>76</v>
      </c>
      <c r="AU120" s="186" t="s">
        <v>77</v>
      </c>
      <c r="AY120" s="185" t="s">
        <v>135</v>
      </c>
      <c r="BK120" s="187">
        <f>BK121</f>
        <v>0</v>
      </c>
    </row>
    <row r="121" spans="1:65" s="12" customFormat="1" ht="22.8" customHeight="1">
      <c r="B121" s="174"/>
      <c r="C121" s="175"/>
      <c r="D121" s="176" t="s">
        <v>76</v>
      </c>
      <c r="E121" s="188" t="s">
        <v>136</v>
      </c>
      <c r="F121" s="188" t="s">
        <v>137</v>
      </c>
      <c r="G121" s="175"/>
      <c r="H121" s="175"/>
      <c r="I121" s="178"/>
      <c r="J121" s="189">
        <f>BK121</f>
        <v>0</v>
      </c>
      <c r="K121" s="175"/>
      <c r="L121" s="180"/>
      <c r="M121" s="181"/>
      <c r="N121" s="182"/>
      <c r="O121" s="182"/>
      <c r="P121" s="183">
        <f>SUM(P122:P141)</f>
        <v>0</v>
      </c>
      <c r="Q121" s="182"/>
      <c r="R121" s="183">
        <f>SUM(R122:R141)</f>
        <v>0</v>
      </c>
      <c r="S121" s="182"/>
      <c r="T121" s="184">
        <f>SUM(T122:T141)</f>
        <v>0</v>
      </c>
      <c r="AR121" s="185" t="s">
        <v>85</v>
      </c>
      <c r="AT121" s="186" t="s">
        <v>76</v>
      </c>
      <c r="AU121" s="186" t="s">
        <v>85</v>
      </c>
      <c r="AY121" s="185" t="s">
        <v>135</v>
      </c>
      <c r="BK121" s="187">
        <f>SUM(BK122:BK141)</f>
        <v>0</v>
      </c>
    </row>
    <row r="122" spans="1:65" s="2" customFormat="1" ht="16.5" customHeight="1">
      <c r="A122" s="33"/>
      <c r="B122" s="34"/>
      <c r="C122" s="190" t="s">
        <v>85</v>
      </c>
      <c r="D122" s="190" t="s">
        <v>138</v>
      </c>
      <c r="E122" s="191" t="s">
        <v>491</v>
      </c>
      <c r="F122" s="192" t="s">
        <v>492</v>
      </c>
      <c r="G122" s="193" t="s">
        <v>200</v>
      </c>
      <c r="H122" s="194">
        <v>12.39</v>
      </c>
      <c r="I122" s="195"/>
      <c r="J122" s="196">
        <f>ROUND(I122*H122,2)</f>
        <v>0</v>
      </c>
      <c r="K122" s="192" t="s">
        <v>98</v>
      </c>
      <c r="L122" s="38"/>
      <c r="M122" s="197" t="s">
        <v>1</v>
      </c>
      <c r="N122" s="198" t="s">
        <v>42</v>
      </c>
      <c r="O122" s="7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1" t="s">
        <v>142</v>
      </c>
      <c r="AT122" s="201" t="s">
        <v>138</v>
      </c>
      <c r="AU122" s="201" t="s">
        <v>87</v>
      </c>
      <c r="AY122" s="16" t="s">
        <v>135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6" t="s">
        <v>85</v>
      </c>
      <c r="BK122" s="202">
        <f>ROUND(I122*H122,2)</f>
        <v>0</v>
      </c>
      <c r="BL122" s="16" t="s">
        <v>142</v>
      </c>
      <c r="BM122" s="201" t="s">
        <v>493</v>
      </c>
    </row>
    <row r="123" spans="1:65" s="2" customFormat="1" ht="19.2">
      <c r="A123" s="33"/>
      <c r="B123" s="34"/>
      <c r="C123" s="35"/>
      <c r="D123" s="203" t="s">
        <v>144</v>
      </c>
      <c r="E123" s="35"/>
      <c r="F123" s="204" t="s">
        <v>494</v>
      </c>
      <c r="G123" s="35"/>
      <c r="H123" s="35"/>
      <c r="I123" s="205"/>
      <c r="J123" s="35"/>
      <c r="K123" s="35"/>
      <c r="L123" s="38"/>
      <c r="M123" s="206"/>
      <c r="N123" s="207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13" customFormat="1">
      <c r="B124" s="208"/>
      <c r="C124" s="209"/>
      <c r="D124" s="203" t="s">
        <v>146</v>
      </c>
      <c r="E124" s="210" t="s">
        <v>1</v>
      </c>
      <c r="F124" s="211" t="s">
        <v>495</v>
      </c>
      <c r="G124" s="209"/>
      <c r="H124" s="212">
        <v>12.39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146</v>
      </c>
      <c r="AU124" s="218" t="s">
        <v>87</v>
      </c>
      <c r="AV124" s="13" t="s">
        <v>87</v>
      </c>
      <c r="AW124" s="13" t="s">
        <v>34</v>
      </c>
      <c r="AX124" s="13" t="s">
        <v>85</v>
      </c>
      <c r="AY124" s="218" t="s">
        <v>135</v>
      </c>
    </row>
    <row r="125" spans="1:65" s="2" customFormat="1" ht="16.5" customHeight="1">
      <c r="A125" s="33"/>
      <c r="B125" s="34"/>
      <c r="C125" s="190" t="s">
        <v>87</v>
      </c>
      <c r="D125" s="190" t="s">
        <v>138</v>
      </c>
      <c r="E125" s="191" t="s">
        <v>496</v>
      </c>
      <c r="F125" s="192" t="s">
        <v>497</v>
      </c>
      <c r="G125" s="193" t="s">
        <v>289</v>
      </c>
      <c r="H125" s="194">
        <v>1.3129999999999999</v>
      </c>
      <c r="I125" s="195"/>
      <c r="J125" s="196">
        <f>ROUND(I125*H125,2)</f>
        <v>0</v>
      </c>
      <c r="K125" s="192" t="s">
        <v>98</v>
      </c>
      <c r="L125" s="38"/>
      <c r="M125" s="197" t="s">
        <v>1</v>
      </c>
      <c r="N125" s="198" t="s">
        <v>42</v>
      </c>
      <c r="O125" s="7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1" t="s">
        <v>142</v>
      </c>
      <c r="AT125" s="201" t="s">
        <v>138</v>
      </c>
      <c r="AU125" s="201" t="s">
        <v>87</v>
      </c>
      <c r="AY125" s="16" t="s">
        <v>135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85</v>
      </c>
      <c r="BK125" s="202">
        <f>ROUND(I125*H125,2)</f>
        <v>0</v>
      </c>
      <c r="BL125" s="16" t="s">
        <v>142</v>
      </c>
      <c r="BM125" s="201" t="s">
        <v>498</v>
      </c>
    </row>
    <row r="126" spans="1:65" s="2" customFormat="1" ht="19.2">
      <c r="A126" s="33"/>
      <c r="B126" s="34"/>
      <c r="C126" s="35"/>
      <c r="D126" s="203" t="s">
        <v>144</v>
      </c>
      <c r="E126" s="35"/>
      <c r="F126" s="204" t="s">
        <v>499</v>
      </c>
      <c r="G126" s="35"/>
      <c r="H126" s="35"/>
      <c r="I126" s="205"/>
      <c r="J126" s="35"/>
      <c r="K126" s="35"/>
      <c r="L126" s="38"/>
      <c r="M126" s="206"/>
      <c r="N126" s="207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144</v>
      </c>
      <c r="AU126" s="16" t="s">
        <v>87</v>
      </c>
    </row>
    <row r="127" spans="1:65" s="13" customFormat="1">
      <c r="B127" s="208"/>
      <c r="C127" s="209"/>
      <c r="D127" s="203" t="s">
        <v>146</v>
      </c>
      <c r="E127" s="210" t="s">
        <v>1</v>
      </c>
      <c r="F127" s="211" t="s">
        <v>500</v>
      </c>
      <c r="G127" s="209"/>
      <c r="H127" s="212">
        <v>1.3129999999999999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146</v>
      </c>
      <c r="AU127" s="218" t="s">
        <v>87</v>
      </c>
      <c r="AV127" s="13" t="s">
        <v>87</v>
      </c>
      <c r="AW127" s="13" t="s">
        <v>34</v>
      </c>
      <c r="AX127" s="13" t="s">
        <v>85</v>
      </c>
      <c r="AY127" s="218" t="s">
        <v>135</v>
      </c>
    </row>
    <row r="128" spans="1:65" s="2" customFormat="1" ht="16.5" customHeight="1">
      <c r="A128" s="33"/>
      <c r="B128" s="34"/>
      <c r="C128" s="190" t="s">
        <v>153</v>
      </c>
      <c r="D128" s="190" t="s">
        <v>138</v>
      </c>
      <c r="E128" s="191" t="s">
        <v>501</v>
      </c>
      <c r="F128" s="192" t="s">
        <v>502</v>
      </c>
      <c r="G128" s="193" t="s">
        <v>200</v>
      </c>
      <c r="H128" s="194">
        <v>2.2999999999999998</v>
      </c>
      <c r="I128" s="195"/>
      <c r="J128" s="196">
        <f>ROUND(I128*H128,2)</f>
        <v>0</v>
      </c>
      <c r="K128" s="192" t="s">
        <v>98</v>
      </c>
      <c r="L128" s="38"/>
      <c r="M128" s="197" t="s">
        <v>1</v>
      </c>
      <c r="N128" s="198" t="s">
        <v>42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142</v>
      </c>
      <c r="AT128" s="201" t="s">
        <v>138</v>
      </c>
      <c r="AU128" s="201" t="s">
        <v>87</v>
      </c>
      <c r="AY128" s="16" t="s">
        <v>135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85</v>
      </c>
      <c r="BK128" s="202">
        <f>ROUND(I128*H128,2)</f>
        <v>0</v>
      </c>
      <c r="BL128" s="16" t="s">
        <v>142</v>
      </c>
      <c r="BM128" s="201" t="s">
        <v>503</v>
      </c>
    </row>
    <row r="129" spans="1:65" s="2" customFormat="1" ht="19.2">
      <c r="A129" s="33"/>
      <c r="B129" s="34"/>
      <c r="C129" s="35"/>
      <c r="D129" s="203" t="s">
        <v>144</v>
      </c>
      <c r="E129" s="35"/>
      <c r="F129" s="204" t="s">
        <v>504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144</v>
      </c>
      <c r="AU129" s="16" t="s">
        <v>87</v>
      </c>
    </row>
    <row r="130" spans="1:65" s="2" customFormat="1" ht="16.5" customHeight="1">
      <c r="A130" s="33"/>
      <c r="B130" s="34"/>
      <c r="C130" s="190" t="s">
        <v>142</v>
      </c>
      <c r="D130" s="190" t="s">
        <v>138</v>
      </c>
      <c r="E130" s="191" t="s">
        <v>139</v>
      </c>
      <c r="F130" s="192" t="s">
        <v>140</v>
      </c>
      <c r="G130" s="193" t="s">
        <v>141</v>
      </c>
      <c r="H130" s="194">
        <v>24</v>
      </c>
      <c r="I130" s="195"/>
      <c r="J130" s="196">
        <f>ROUND(I130*H130,2)</f>
        <v>0</v>
      </c>
      <c r="K130" s="192" t="s">
        <v>98</v>
      </c>
      <c r="L130" s="38"/>
      <c r="M130" s="197" t="s">
        <v>1</v>
      </c>
      <c r="N130" s="198" t="s">
        <v>42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142</v>
      </c>
      <c r="AT130" s="201" t="s">
        <v>138</v>
      </c>
      <c r="AU130" s="201" t="s">
        <v>87</v>
      </c>
      <c r="AY130" s="16" t="s">
        <v>135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85</v>
      </c>
      <c r="BK130" s="202">
        <f>ROUND(I130*H130,2)</f>
        <v>0</v>
      </c>
      <c r="BL130" s="16" t="s">
        <v>142</v>
      </c>
      <c r="BM130" s="201" t="s">
        <v>505</v>
      </c>
    </row>
    <row r="131" spans="1:65" s="2" customFormat="1" ht="28.8">
      <c r="A131" s="33"/>
      <c r="B131" s="34"/>
      <c r="C131" s="35"/>
      <c r="D131" s="203" t="s">
        <v>144</v>
      </c>
      <c r="E131" s="35"/>
      <c r="F131" s="204" t="s">
        <v>145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144</v>
      </c>
      <c r="AU131" s="16" t="s">
        <v>87</v>
      </c>
    </row>
    <row r="132" spans="1:65" s="2" customFormat="1" ht="16.5" customHeight="1">
      <c r="A132" s="33"/>
      <c r="B132" s="34"/>
      <c r="C132" s="190" t="s">
        <v>136</v>
      </c>
      <c r="D132" s="190" t="s">
        <v>138</v>
      </c>
      <c r="E132" s="191" t="s">
        <v>154</v>
      </c>
      <c r="F132" s="192" t="s">
        <v>155</v>
      </c>
      <c r="G132" s="193" t="s">
        <v>156</v>
      </c>
      <c r="H132" s="194">
        <v>9.9000000000000005E-2</v>
      </c>
      <c r="I132" s="195"/>
      <c r="J132" s="196">
        <f>ROUND(I132*H132,2)</f>
        <v>0</v>
      </c>
      <c r="K132" s="192" t="s">
        <v>98</v>
      </c>
      <c r="L132" s="38"/>
      <c r="M132" s="197" t="s">
        <v>1</v>
      </c>
      <c r="N132" s="198" t="s">
        <v>42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142</v>
      </c>
      <c r="AT132" s="201" t="s">
        <v>138</v>
      </c>
      <c r="AU132" s="201" t="s">
        <v>87</v>
      </c>
      <c r="AY132" s="16" t="s">
        <v>135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85</v>
      </c>
      <c r="BK132" s="202">
        <f>ROUND(I132*H132,2)</f>
        <v>0</v>
      </c>
      <c r="BL132" s="16" t="s">
        <v>142</v>
      </c>
      <c r="BM132" s="201" t="s">
        <v>506</v>
      </c>
    </row>
    <row r="133" spans="1:65" s="2" customFormat="1" ht="28.8">
      <c r="A133" s="33"/>
      <c r="B133" s="34"/>
      <c r="C133" s="35"/>
      <c r="D133" s="203" t="s">
        <v>144</v>
      </c>
      <c r="E133" s="35"/>
      <c r="F133" s="204" t="s">
        <v>158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144</v>
      </c>
      <c r="AU133" s="16" t="s">
        <v>87</v>
      </c>
    </row>
    <row r="134" spans="1:65" s="2" customFormat="1" ht="16.5" customHeight="1">
      <c r="A134" s="33"/>
      <c r="B134" s="34"/>
      <c r="C134" s="190" t="s">
        <v>169</v>
      </c>
      <c r="D134" s="190" t="s">
        <v>138</v>
      </c>
      <c r="E134" s="191" t="s">
        <v>159</v>
      </c>
      <c r="F134" s="192" t="s">
        <v>160</v>
      </c>
      <c r="G134" s="193" t="s">
        <v>156</v>
      </c>
      <c r="H134" s="194">
        <v>0.154</v>
      </c>
      <c r="I134" s="195"/>
      <c r="J134" s="196">
        <f>ROUND(I134*H134,2)</f>
        <v>0</v>
      </c>
      <c r="K134" s="192" t="s">
        <v>98</v>
      </c>
      <c r="L134" s="38"/>
      <c r="M134" s="197" t="s">
        <v>1</v>
      </c>
      <c r="N134" s="198" t="s">
        <v>42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142</v>
      </c>
      <c r="AT134" s="201" t="s">
        <v>138</v>
      </c>
      <c r="AU134" s="201" t="s">
        <v>87</v>
      </c>
      <c r="AY134" s="16" t="s">
        <v>135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85</v>
      </c>
      <c r="BK134" s="202">
        <f>ROUND(I134*H134,2)</f>
        <v>0</v>
      </c>
      <c r="BL134" s="16" t="s">
        <v>142</v>
      </c>
      <c r="BM134" s="201" t="s">
        <v>507</v>
      </c>
    </row>
    <row r="135" spans="1:65" s="2" customFormat="1" ht="28.8">
      <c r="A135" s="33"/>
      <c r="B135" s="34"/>
      <c r="C135" s="35"/>
      <c r="D135" s="203" t="s">
        <v>144</v>
      </c>
      <c r="E135" s="35"/>
      <c r="F135" s="204" t="s">
        <v>162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87</v>
      </c>
    </row>
    <row r="136" spans="1:65" s="2" customFormat="1" ht="16.5" customHeight="1">
      <c r="A136" s="33"/>
      <c r="B136" s="34"/>
      <c r="C136" s="190" t="s">
        <v>175</v>
      </c>
      <c r="D136" s="190" t="s">
        <v>138</v>
      </c>
      <c r="E136" s="191" t="s">
        <v>299</v>
      </c>
      <c r="F136" s="192" t="s">
        <v>300</v>
      </c>
      <c r="G136" s="193" t="s">
        <v>165</v>
      </c>
      <c r="H136" s="194">
        <v>31.8</v>
      </c>
      <c r="I136" s="195"/>
      <c r="J136" s="196">
        <f>ROUND(I136*H136,2)</f>
        <v>0</v>
      </c>
      <c r="K136" s="192" t="s">
        <v>98</v>
      </c>
      <c r="L136" s="38"/>
      <c r="M136" s="197" t="s">
        <v>1</v>
      </c>
      <c r="N136" s="198" t="s">
        <v>42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142</v>
      </c>
      <c r="AT136" s="201" t="s">
        <v>138</v>
      </c>
      <c r="AU136" s="201" t="s">
        <v>87</v>
      </c>
      <c r="AY136" s="16" t="s">
        <v>135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85</v>
      </c>
      <c r="BK136" s="202">
        <f>ROUND(I136*H136,2)</f>
        <v>0</v>
      </c>
      <c r="BL136" s="16" t="s">
        <v>142</v>
      </c>
      <c r="BM136" s="201" t="s">
        <v>508</v>
      </c>
    </row>
    <row r="137" spans="1:65" s="2" customFormat="1" ht="19.2">
      <c r="A137" s="33"/>
      <c r="B137" s="34"/>
      <c r="C137" s="35"/>
      <c r="D137" s="203" t="s">
        <v>144</v>
      </c>
      <c r="E137" s="35"/>
      <c r="F137" s="204" t="s">
        <v>302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144</v>
      </c>
      <c r="AU137" s="16" t="s">
        <v>87</v>
      </c>
    </row>
    <row r="138" spans="1:65" s="13" customFormat="1">
      <c r="B138" s="208"/>
      <c r="C138" s="209"/>
      <c r="D138" s="203" t="s">
        <v>146</v>
      </c>
      <c r="E138" s="210" t="s">
        <v>1</v>
      </c>
      <c r="F138" s="211" t="s">
        <v>509</v>
      </c>
      <c r="G138" s="209"/>
      <c r="H138" s="212">
        <v>31.8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146</v>
      </c>
      <c r="AU138" s="218" t="s">
        <v>87</v>
      </c>
      <c r="AV138" s="13" t="s">
        <v>87</v>
      </c>
      <c r="AW138" s="13" t="s">
        <v>34</v>
      </c>
      <c r="AX138" s="13" t="s">
        <v>85</v>
      </c>
      <c r="AY138" s="218" t="s">
        <v>135</v>
      </c>
    </row>
    <row r="139" spans="1:65" s="2" customFormat="1" ht="16.5" customHeight="1">
      <c r="A139" s="33"/>
      <c r="B139" s="34"/>
      <c r="C139" s="190" t="s">
        <v>180</v>
      </c>
      <c r="D139" s="190" t="s">
        <v>138</v>
      </c>
      <c r="E139" s="191" t="s">
        <v>510</v>
      </c>
      <c r="F139" s="192" t="s">
        <v>511</v>
      </c>
      <c r="G139" s="193" t="s">
        <v>289</v>
      </c>
      <c r="H139" s="194">
        <v>1037.2</v>
      </c>
      <c r="I139" s="195"/>
      <c r="J139" s="196">
        <f>ROUND(I139*H139,2)</f>
        <v>0</v>
      </c>
      <c r="K139" s="192" t="s">
        <v>98</v>
      </c>
      <c r="L139" s="38"/>
      <c r="M139" s="197" t="s">
        <v>1</v>
      </c>
      <c r="N139" s="198" t="s">
        <v>42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142</v>
      </c>
      <c r="AT139" s="201" t="s">
        <v>138</v>
      </c>
      <c r="AU139" s="201" t="s">
        <v>87</v>
      </c>
      <c r="AY139" s="16" t="s">
        <v>135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85</v>
      </c>
      <c r="BK139" s="202">
        <f>ROUND(I139*H139,2)</f>
        <v>0</v>
      </c>
      <c r="BL139" s="16" t="s">
        <v>142</v>
      </c>
      <c r="BM139" s="201" t="s">
        <v>512</v>
      </c>
    </row>
    <row r="140" spans="1:65" s="2" customFormat="1" ht="19.2">
      <c r="A140" s="33"/>
      <c r="B140" s="34"/>
      <c r="C140" s="35"/>
      <c r="D140" s="203" t="s">
        <v>144</v>
      </c>
      <c r="E140" s="35"/>
      <c r="F140" s="204" t="s">
        <v>513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144</v>
      </c>
      <c r="AU140" s="16" t="s">
        <v>87</v>
      </c>
    </row>
    <row r="141" spans="1:65" s="13" customFormat="1">
      <c r="B141" s="208"/>
      <c r="C141" s="209"/>
      <c r="D141" s="203" t="s">
        <v>146</v>
      </c>
      <c r="E141" s="210" t="s">
        <v>1</v>
      </c>
      <c r="F141" s="211" t="s">
        <v>514</v>
      </c>
      <c r="G141" s="209"/>
      <c r="H141" s="212">
        <v>1037.2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146</v>
      </c>
      <c r="AU141" s="218" t="s">
        <v>87</v>
      </c>
      <c r="AV141" s="13" t="s">
        <v>87</v>
      </c>
      <c r="AW141" s="13" t="s">
        <v>34</v>
      </c>
      <c r="AX141" s="13" t="s">
        <v>85</v>
      </c>
      <c r="AY141" s="218" t="s">
        <v>135</v>
      </c>
    </row>
    <row r="142" spans="1:65" s="12" customFormat="1" ht="25.95" customHeight="1">
      <c r="B142" s="174"/>
      <c r="C142" s="175"/>
      <c r="D142" s="176" t="s">
        <v>76</v>
      </c>
      <c r="E142" s="177" t="s">
        <v>426</v>
      </c>
      <c r="F142" s="177" t="s">
        <v>427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SUM(P143:P151)</f>
        <v>0</v>
      </c>
      <c r="Q142" s="182"/>
      <c r="R142" s="183">
        <f>SUM(R143:R151)</f>
        <v>0</v>
      </c>
      <c r="S142" s="182"/>
      <c r="T142" s="184">
        <f>SUM(T143:T151)</f>
        <v>0</v>
      </c>
      <c r="AR142" s="185" t="s">
        <v>142</v>
      </c>
      <c r="AT142" s="186" t="s">
        <v>76</v>
      </c>
      <c r="AU142" s="186" t="s">
        <v>77</v>
      </c>
      <c r="AY142" s="185" t="s">
        <v>135</v>
      </c>
      <c r="BK142" s="187">
        <f>SUM(BK143:BK151)</f>
        <v>0</v>
      </c>
    </row>
    <row r="143" spans="1:65" s="2" customFormat="1" ht="24.15" customHeight="1">
      <c r="A143" s="33"/>
      <c r="B143" s="34"/>
      <c r="C143" s="190" t="s">
        <v>185</v>
      </c>
      <c r="D143" s="190" t="s">
        <v>138</v>
      </c>
      <c r="E143" s="191" t="s">
        <v>515</v>
      </c>
      <c r="F143" s="192" t="s">
        <v>516</v>
      </c>
      <c r="G143" s="193" t="s">
        <v>150</v>
      </c>
      <c r="H143" s="194">
        <v>18</v>
      </c>
      <c r="I143" s="195"/>
      <c r="J143" s="196">
        <f>ROUND(I143*H143,2)</f>
        <v>0</v>
      </c>
      <c r="K143" s="192" t="s">
        <v>98</v>
      </c>
      <c r="L143" s="38"/>
      <c r="M143" s="197" t="s">
        <v>1</v>
      </c>
      <c r="N143" s="198" t="s">
        <v>42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431</v>
      </c>
      <c r="AT143" s="201" t="s">
        <v>138</v>
      </c>
      <c r="AU143" s="201" t="s">
        <v>85</v>
      </c>
      <c r="AY143" s="16" t="s">
        <v>135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85</v>
      </c>
      <c r="BK143" s="202">
        <f>ROUND(I143*H143,2)</f>
        <v>0</v>
      </c>
      <c r="BL143" s="16" t="s">
        <v>431</v>
      </c>
      <c r="BM143" s="201" t="s">
        <v>517</v>
      </c>
    </row>
    <row r="144" spans="1:65" s="2" customFormat="1" ht="38.4">
      <c r="A144" s="33"/>
      <c r="B144" s="34"/>
      <c r="C144" s="35"/>
      <c r="D144" s="203" t="s">
        <v>144</v>
      </c>
      <c r="E144" s="35"/>
      <c r="F144" s="204" t="s">
        <v>518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144</v>
      </c>
      <c r="AU144" s="16" t="s">
        <v>85</v>
      </c>
    </row>
    <row r="145" spans="1:65" s="13" customFormat="1">
      <c r="B145" s="208"/>
      <c r="C145" s="209"/>
      <c r="D145" s="203" t="s">
        <v>146</v>
      </c>
      <c r="E145" s="210" t="s">
        <v>1</v>
      </c>
      <c r="F145" s="211" t="s">
        <v>519</v>
      </c>
      <c r="G145" s="209"/>
      <c r="H145" s="212">
        <v>18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146</v>
      </c>
      <c r="AU145" s="218" t="s">
        <v>85</v>
      </c>
      <c r="AV145" s="13" t="s">
        <v>87</v>
      </c>
      <c r="AW145" s="13" t="s">
        <v>34</v>
      </c>
      <c r="AX145" s="13" t="s">
        <v>85</v>
      </c>
      <c r="AY145" s="218" t="s">
        <v>135</v>
      </c>
    </row>
    <row r="146" spans="1:65" s="2" customFormat="1" ht="16.5" customHeight="1">
      <c r="A146" s="33"/>
      <c r="B146" s="34"/>
      <c r="C146" s="190" t="s">
        <v>191</v>
      </c>
      <c r="D146" s="190" t="s">
        <v>138</v>
      </c>
      <c r="E146" s="191" t="s">
        <v>442</v>
      </c>
      <c r="F146" s="192" t="s">
        <v>443</v>
      </c>
      <c r="G146" s="193" t="s">
        <v>150</v>
      </c>
      <c r="H146" s="194">
        <v>63.6</v>
      </c>
      <c r="I146" s="195"/>
      <c r="J146" s="196">
        <f>ROUND(I146*H146,2)</f>
        <v>0</v>
      </c>
      <c r="K146" s="192" t="s">
        <v>98</v>
      </c>
      <c r="L146" s="38"/>
      <c r="M146" s="197" t="s">
        <v>1</v>
      </c>
      <c r="N146" s="198" t="s">
        <v>42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431</v>
      </c>
      <c r="AT146" s="201" t="s">
        <v>138</v>
      </c>
      <c r="AU146" s="201" t="s">
        <v>85</v>
      </c>
      <c r="AY146" s="16" t="s">
        <v>135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85</v>
      </c>
      <c r="BK146" s="202">
        <f>ROUND(I146*H146,2)</f>
        <v>0</v>
      </c>
      <c r="BL146" s="16" t="s">
        <v>431</v>
      </c>
      <c r="BM146" s="201" t="s">
        <v>520</v>
      </c>
    </row>
    <row r="147" spans="1:65" s="2" customFormat="1" ht="38.4">
      <c r="A147" s="33"/>
      <c r="B147" s="34"/>
      <c r="C147" s="35"/>
      <c r="D147" s="203" t="s">
        <v>144</v>
      </c>
      <c r="E147" s="35"/>
      <c r="F147" s="204" t="s">
        <v>445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144</v>
      </c>
      <c r="AU147" s="16" t="s">
        <v>85</v>
      </c>
    </row>
    <row r="148" spans="1:65" s="13" customFormat="1">
      <c r="B148" s="208"/>
      <c r="C148" s="209"/>
      <c r="D148" s="203" t="s">
        <v>146</v>
      </c>
      <c r="E148" s="210" t="s">
        <v>1</v>
      </c>
      <c r="F148" s="211" t="s">
        <v>521</v>
      </c>
      <c r="G148" s="209"/>
      <c r="H148" s="212">
        <v>63.6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146</v>
      </c>
      <c r="AU148" s="218" t="s">
        <v>85</v>
      </c>
      <c r="AV148" s="13" t="s">
        <v>87</v>
      </c>
      <c r="AW148" s="13" t="s">
        <v>34</v>
      </c>
      <c r="AX148" s="13" t="s">
        <v>85</v>
      </c>
      <c r="AY148" s="218" t="s">
        <v>135</v>
      </c>
    </row>
    <row r="149" spans="1:65" s="2" customFormat="1" ht="24.15" customHeight="1">
      <c r="A149" s="33"/>
      <c r="B149" s="34"/>
      <c r="C149" s="190" t="s">
        <v>197</v>
      </c>
      <c r="D149" s="190" t="s">
        <v>138</v>
      </c>
      <c r="E149" s="191" t="s">
        <v>453</v>
      </c>
      <c r="F149" s="192" t="s">
        <v>454</v>
      </c>
      <c r="G149" s="193" t="s">
        <v>150</v>
      </c>
      <c r="H149" s="194">
        <v>63.6</v>
      </c>
      <c r="I149" s="195"/>
      <c r="J149" s="196">
        <f>ROUND(I149*H149,2)</f>
        <v>0</v>
      </c>
      <c r="K149" s="192" t="s">
        <v>98</v>
      </c>
      <c r="L149" s="38"/>
      <c r="M149" s="197" t="s">
        <v>1</v>
      </c>
      <c r="N149" s="198" t="s">
        <v>42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431</v>
      </c>
      <c r="AT149" s="201" t="s">
        <v>138</v>
      </c>
      <c r="AU149" s="201" t="s">
        <v>85</v>
      </c>
      <c r="AY149" s="16" t="s">
        <v>135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85</v>
      </c>
      <c r="BK149" s="202">
        <f>ROUND(I149*H149,2)</f>
        <v>0</v>
      </c>
      <c r="BL149" s="16" t="s">
        <v>431</v>
      </c>
      <c r="BM149" s="201" t="s">
        <v>522</v>
      </c>
    </row>
    <row r="150" spans="1:65" s="2" customFormat="1" ht="38.4">
      <c r="A150" s="33"/>
      <c r="B150" s="34"/>
      <c r="C150" s="35"/>
      <c r="D150" s="203" t="s">
        <v>144</v>
      </c>
      <c r="E150" s="35"/>
      <c r="F150" s="204" t="s">
        <v>456</v>
      </c>
      <c r="G150" s="35"/>
      <c r="H150" s="35"/>
      <c r="I150" s="205"/>
      <c r="J150" s="35"/>
      <c r="K150" s="35"/>
      <c r="L150" s="38"/>
      <c r="M150" s="206"/>
      <c r="N150" s="207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85</v>
      </c>
    </row>
    <row r="151" spans="1:65" s="13" customFormat="1">
      <c r="B151" s="208"/>
      <c r="C151" s="209"/>
      <c r="D151" s="203" t="s">
        <v>146</v>
      </c>
      <c r="E151" s="210" t="s">
        <v>1</v>
      </c>
      <c r="F151" s="211" t="s">
        <v>523</v>
      </c>
      <c r="G151" s="209"/>
      <c r="H151" s="212">
        <v>63.6</v>
      </c>
      <c r="I151" s="213"/>
      <c r="J151" s="209"/>
      <c r="K151" s="209"/>
      <c r="L151" s="214"/>
      <c r="M151" s="230"/>
      <c r="N151" s="231"/>
      <c r="O151" s="231"/>
      <c r="P151" s="231"/>
      <c r="Q151" s="231"/>
      <c r="R151" s="231"/>
      <c r="S151" s="231"/>
      <c r="T151" s="232"/>
      <c r="AT151" s="218" t="s">
        <v>146</v>
      </c>
      <c r="AU151" s="218" t="s">
        <v>85</v>
      </c>
      <c r="AV151" s="13" t="s">
        <v>87</v>
      </c>
      <c r="AW151" s="13" t="s">
        <v>34</v>
      </c>
      <c r="AX151" s="13" t="s">
        <v>85</v>
      </c>
      <c r="AY151" s="218" t="s">
        <v>135</v>
      </c>
    </row>
    <row r="152" spans="1:65" s="2" customFormat="1" ht="6.9" customHeight="1">
      <c r="A152" s="3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38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sheetProtection algorithmName="SHA-512" hashValue="LWNQPY/G7bT5OUPcyfFD62HyJFzHLrm2i7Pmjgw77XDwyrbAdADK9wv4NBOI0laPF5y2Z20zCQfIzxGfcvPAHQ==" saltValue="QLTl6YAotGgIs4VhuT3Olp2LCLCAN02TYTcD3mitPZeDmQE3TPxC3TAe695188gWTRj0+717dHsdx84DQFY4BA==" spinCount="100000" sheet="1" objects="1" scenarios="1" formatColumns="0" formatRows="0" autoFilter="0"/>
  <autoFilter ref="C118:K15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93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" customHeight="1">
      <c r="B4" s="19"/>
      <c r="D4" s="116" t="s">
        <v>109</v>
      </c>
      <c r="L4" s="19"/>
      <c r="M4" s="117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Oprava kolejí a výhybek v dopravně Nový Jičín město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8" t="s">
        <v>110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524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stavby'!AN8</f>
        <v>12. 6. 2023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28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28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2" t="s">
        <v>1</v>
      </c>
      <c r="F27" s="302"/>
      <c r="G27" s="302"/>
      <c r="H27" s="30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7" t="s">
        <v>41</v>
      </c>
      <c r="E33" s="118" t="s">
        <v>42</v>
      </c>
      <c r="F33" s="128">
        <f>ROUND((SUM(BE119:BE228)),  2)</f>
        <v>0</v>
      </c>
      <c r="G33" s="33"/>
      <c r="H33" s="33"/>
      <c r="I33" s="129">
        <v>0.21</v>
      </c>
      <c r="J33" s="128">
        <f>ROUND(((SUM(BE119:BE228))*I33),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8" t="s">
        <v>43</v>
      </c>
      <c r="F34" s="128">
        <f>ROUND((SUM(BF119:BF228)),  2)</f>
        <v>0</v>
      </c>
      <c r="G34" s="33"/>
      <c r="H34" s="33"/>
      <c r="I34" s="129">
        <v>0.15</v>
      </c>
      <c r="J34" s="128">
        <f>ROUND(((SUM(BF119:BF228))*I34),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8" t="s">
        <v>44</v>
      </c>
      <c r="F35" s="128">
        <f>ROUND((SUM(BG119:BG228)),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45</v>
      </c>
      <c r="F36" s="128">
        <f>ROUND((SUM(BH119:BH228)),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46</v>
      </c>
      <c r="F37" s="128">
        <f>ROUND((SUM(BI119:BI228)),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4" t="str">
        <f>E7</f>
        <v>Oprava kolejí a výhybek v dopravně Nový Jičín město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2" t="str">
        <f>E9</f>
        <v>SO 03 - ST - Oprava staniční koleje č. 1a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 n. O.</v>
      </c>
      <c r="G89" s="35"/>
      <c r="H89" s="35"/>
      <c r="I89" s="28" t="s">
        <v>22</v>
      </c>
      <c r="J89" s="65" t="str">
        <f>IF(J12="","",J12)</f>
        <v>12. 6. 2023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113</v>
      </c>
      <c r="D94" s="149"/>
      <c r="E94" s="149"/>
      <c r="F94" s="149"/>
      <c r="G94" s="149"/>
      <c r="H94" s="149"/>
      <c r="I94" s="149"/>
      <c r="J94" s="150" t="s">
        <v>114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51" t="s">
        <v>115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116</v>
      </c>
    </row>
    <row r="97" spans="1:31" s="9" customFormat="1" ht="24.9" customHeight="1">
      <c r="B97" s="152"/>
      <c r="C97" s="153"/>
      <c r="D97" s="154" t="s">
        <v>117</v>
      </c>
      <c r="E97" s="155"/>
      <c r="F97" s="155"/>
      <c r="G97" s="155"/>
      <c r="H97" s="155"/>
      <c r="I97" s="155"/>
      <c r="J97" s="156">
        <f>J120</f>
        <v>0</v>
      </c>
      <c r="K97" s="153"/>
      <c r="L97" s="157"/>
    </row>
    <row r="98" spans="1:31" s="10" customFormat="1" ht="19.95" customHeight="1">
      <c r="B98" s="158"/>
      <c r="C98" s="103"/>
      <c r="D98" s="159" t="s">
        <v>118</v>
      </c>
      <c r="E98" s="160"/>
      <c r="F98" s="160"/>
      <c r="G98" s="160"/>
      <c r="H98" s="160"/>
      <c r="I98" s="160"/>
      <c r="J98" s="161">
        <f>J121</f>
        <v>0</v>
      </c>
      <c r="K98" s="103"/>
      <c r="L98" s="162"/>
    </row>
    <row r="99" spans="1:31" s="9" customFormat="1" ht="24.9" customHeight="1">
      <c r="B99" s="152"/>
      <c r="C99" s="153"/>
      <c r="D99" s="154" t="s">
        <v>119</v>
      </c>
      <c r="E99" s="155"/>
      <c r="F99" s="155"/>
      <c r="G99" s="155"/>
      <c r="H99" s="155"/>
      <c r="I99" s="155"/>
      <c r="J99" s="156">
        <f>J209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" customHeight="1">
      <c r="A106" s="33"/>
      <c r="B106" s="34"/>
      <c r="C106" s="22" t="s">
        <v>120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4" t="str">
        <f>E7</f>
        <v>Oprava kolejí a výhybek v dopravně Nový Jičín město</v>
      </c>
      <c r="F109" s="295"/>
      <c r="G109" s="295"/>
      <c r="H109" s="29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2" t="str">
        <f>E9</f>
        <v>SO 03 - ST - Oprava staniční koleje č. 1a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Suchdol n. O.</v>
      </c>
      <c r="G113" s="35"/>
      <c r="H113" s="35"/>
      <c r="I113" s="28" t="s">
        <v>22</v>
      </c>
      <c r="J113" s="65" t="str">
        <f>IF(J12="","",J12)</f>
        <v>12. 6. 2023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15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63"/>
      <c r="B118" s="164"/>
      <c r="C118" s="165" t="s">
        <v>121</v>
      </c>
      <c r="D118" s="166" t="s">
        <v>62</v>
      </c>
      <c r="E118" s="166" t="s">
        <v>58</v>
      </c>
      <c r="F118" s="166" t="s">
        <v>59</v>
      </c>
      <c r="G118" s="166" t="s">
        <v>122</v>
      </c>
      <c r="H118" s="166" t="s">
        <v>123</v>
      </c>
      <c r="I118" s="166" t="s">
        <v>124</v>
      </c>
      <c r="J118" s="166" t="s">
        <v>114</v>
      </c>
      <c r="K118" s="167" t="s">
        <v>125</v>
      </c>
      <c r="L118" s="168"/>
      <c r="M118" s="74" t="s">
        <v>1</v>
      </c>
      <c r="N118" s="75" t="s">
        <v>41</v>
      </c>
      <c r="O118" s="75" t="s">
        <v>126</v>
      </c>
      <c r="P118" s="75" t="s">
        <v>127</v>
      </c>
      <c r="Q118" s="75" t="s">
        <v>128</v>
      </c>
      <c r="R118" s="75" t="s">
        <v>129</v>
      </c>
      <c r="S118" s="75" t="s">
        <v>130</v>
      </c>
      <c r="T118" s="76" t="s">
        <v>131</v>
      </c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</row>
    <row r="119" spans="1:65" s="2" customFormat="1" ht="22.8" customHeight="1">
      <c r="A119" s="33"/>
      <c r="B119" s="34"/>
      <c r="C119" s="81" t="s">
        <v>132</v>
      </c>
      <c r="D119" s="35"/>
      <c r="E119" s="35"/>
      <c r="F119" s="35"/>
      <c r="G119" s="35"/>
      <c r="H119" s="35"/>
      <c r="I119" s="35"/>
      <c r="J119" s="169">
        <f>BK119</f>
        <v>0</v>
      </c>
      <c r="K119" s="35"/>
      <c r="L119" s="38"/>
      <c r="M119" s="77"/>
      <c r="N119" s="170"/>
      <c r="O119" s="78"/>
      <c r="P119" s="171">
        <f>P120+P209</f>
        <v>0</v>
      </c>
      <c r="Q119" s="78"/>
      <c r="R119" s="171">
        <f>R120+R209</f>
        <v>81.827680000000015</v>
      </c>
      <c r="S119" s="78"/>
      <c r="T119" s="172">
        <f>T120+T209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116</v>
      </c>
      <c r="BK119" s="173">
        <f>BK120+BK209</f>
        <v>0</v>
      </c>
    </row>
    <row r="120" spans="1:65" s="12" customFormat="1" ht="25.95" customHeight="1">
      <c r="B120" s="174"/>
      <c r="C120" s="175"/>
      <c r="D120" s="176" t="s">
        <v>76</v>
      </c>
      <c r="E120" s="177" t="s">
        <v>133</v>
      </c>
      <c r="F120" s="177" t="s">
        <v>134</v>
      </c>
      <c r="G120" s="175"/>
      <c r="H120" s="175"/>
      <c r="I120" s="178"/>
      <c r="J120" s="179">
        <f>BK120</f>
        <v>0</v>
      </c>
      <c r="K120" s="175"/>
      <c r="L120" s="180"/>
      <c r="M120" s="181"/>
      <c r="N120" s="182"/>
      <c r="O120" s="182"/>
      <c r="P120" s="183">
        <f>P121</f>
        <v>0</v>
      </c>
      <c r="Q120" s="182"/>
      <c r="R120" s="183">
        <f>R121</f>
        <v>81.827680000000015</v>
      </c>
      <c r="S120" s="182"/>
      <c r="T120" s="184">
        <f>T121</f>
        <v>0</v>
      </c>
      <c r="AR120" s="185" t="s">
        <v>85</v>
      </c>
      <c r="AT120" s="186" t="s">
        <v>76</v>
      </c>
      <c r="AU120" s="186" t="s">
        <v>77</v>
      </c>
      <c r="AY120" s="185" t="s">
        <v>135</v>
      </c>
      <c r="BK120" s="187">
        <f>BK121</f>
        <v>0</v>
      </c>
    </row>
    <row r="121" spans="1:65" s="12" customFormat="1" ht="22.8" customHeight="1">
      <c r="B121" s="174"/>
      <c r="C121" s="175"/>
      <c r="D121" s="176" t="s">
        <v>76</v>
      </c>
      <c r="E121" s="188" t="s">
        <v>136</v>
      </c>
      <c r="F121" s="188" t="s">
        <v>137</v>
      </c>
      <c r="G121" s="175"/>
      <c r="H121" s="175"/>
      <c r="I121" s="178"/>
      <c r="J121" s="189">
        <f>BK121</f>
        <v>0</v>
      </c>
      <c r="K121" s="175"/>
      <c r="L121" s="180"/>
      <c r="M121" s="181"/>
      <c r="N121" s="182"/>
      <c r="O121" s="182"/>
      <c r="P121" s="183">
        <f>SUM(P122:P208)</f>
        <v>0</v>
      </c>
      <c r="Q121" s="182"/>
      <c r="R121" s="183">
        <f>SUM(R122:R208)</f>
        <v>81.827680000000015</v>
      </c>
      <c r="S121" s="182"/>
      <c r="T121" s="184">
        <f>SUM(T122:T208)</f>
        <v>0</v>
      </c>
      <c r="AR121" s="185" t="s">
        <v>85</v>
      </c>
      <c r="AT121" s="186" t="s">
        <v>76</v>
      </c>
      <c r="AU121" s="186" t="s">
        <v>85</v>
      </c>
      <c r="AY121" s="185" t="s">
        <v>135</v>
      </c>
      <c r="BK121" s="187">
        <f>SUM(BK122:BK208)</f>
        <v>0</v>
      </c>
    </row>
    <row r="122" spans="1:65" s="2" customFormat="1" ht="16.5" customHeight="1">
      <c r="A122" s="33"/>
      <c r="B122" s="34"/>
      <c r="C122" s="190" t="s">
        <v>85</v>
      </c>
      <c r="D122" s="190" t="s">
        <v>138</v>
      </c>
      <c r="E122" s="191" t="s">
        <v>525</v>
      </c>
      <c r="F122" s="192" t="s">
        <v>526</v>
      </c>
      <c r="G122" s="193" t="s">
        <v>141</v>
      </c>
      <c r="H122" s="194">
        <v>8</v>
      </c>
      <c r="I122" s="195"/>
      <c r="J122" s="196">
        <f>ROUND(I122*H122,2)</f>
        <v>0</v>
      </c>
      <c r="K122" s="192" t="s">
        <v>98</v>
      </c>
      <c r="L122" s="38"/>
      <c r="M122" s="197" t="s">
        <v>1</v>
      </c>
      <c r="N122" s="198" t="s">
        <v>42</v>
      </c>
      <c r="O122" s="7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1" t="s">
        <v>142</v>
      </c>
      <c r="AT122" s="201" t="s">
        <v>138</v>
      </c>
      <c r="AU122" s="201" t="s">
        <v>87</v>
      </c>
      <c r="AY122" s="16" t="s">
        <v>135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6" t="s">
        <v>85</v>
      </c>
      <c r="BK122" s="202">
        <f>ROUND(I122*H122,2)</f>
        <v>0</v>
      </c>
      <c r="BL122" s="16" t="s">
        <v>142</v>
      </c>
      <c r="BM122" s="201" t="s">
        <v>527</v>
      </c>
    </row>
    <row r="123" spans="1:65" s="2" customFormat="1" ht="28.8">
      <c r="A123" s="33"/>
      <c r="B123" s="34"/>
      <c r="C123" s="35"/>
      <c r="D123" s="203" t="s">
        <v>144</v>
      </c>
      <c r="E123" s="35"/>
      <c r="F123" s="204" t="s">
        <v>528</v>
      </c>
      <c r="G123" s="35"/>
      <c r="H123" s="35"/>
      <c r="I123" s="205"/>
      <c r="J123" s="35"/>
      <c r="K123" s="35"/>
      <c r="L123" s="38"/>
      <c r="M123" s="206"/>
      <c r="N123" s="207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2" customFormat="1" ht="16.5" customHeight="1">
      <c r="A124" s="33"/>
      <c r="B124" s="34"/>
      <c r="C124" s="190" t="s">
        <v>87</v>
      </c>
      <c r="D124" s="190" t="s">
        <v>138</v>
      </c>
      <c r="E124" s="191" t="s">
        <v>139</v>
      </c>
      <c r="F124" s="192" t="s">
        <v>140</v>
      </c>
      <c r="G124" s="193" t="s">
        <v>141</v>
      </c>
      <c r="H124" s="194">
        <v>4</v>
      </c>
      <c r="I124" s="195"/>
      <c r="J124" s="196">
        <f>ROUND(I124*H124,2)</f>
        <v>0</v>
      </c>
      <c r="K124" s="192" t="s">
        <v>98</v>
      </c>
      <c r="L124" s="38"/>
      <c r="M124" s="197" t="s">
        <v>1</v>
      </c>
      <c r="N124" s="198" t="s">
        <v>42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142</v>
      </c>
      <c r="AT124" s="201" t="s">
        <v>138</v>
      </c>
      <c r="AU124" s="201" t="s">
        <v>87</v>
      </c>
      <c r="AY124" s="16" t="s">
        <v>135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85</v>
      </c>
      <c r="BK124" s="202">
        <f>ROUND(I124*H124,2)</f>
        <v>0</v>
      </c>
      <c r="BL124" s="16" t="s">
        <v>142</v>
      </c>
      <c r="BM124" s="201" t="s">
        <v>529</v>
      </c>
    </row>
    <row r="125" spans="1:65" s="2" customFormat="1" ht="28.8">
      <c r="A125" s="33"/>
      <c r="B125" s="34"/>
      <c r="C125" s="35"/>
      <c r="D125" s="203" t="s">
        <v>144</v>
      </c>
      <c r="E125" s="35"/>
      <c r="F125" s="204" t="s">
        <v>145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144</v>
      </c>
      <c r="AU125" s="16" t="s">
        <v>87</v>
      </c>
    </row>
    <row r="126" spans="1:65" s="2" customFormat="1" ht="16.5" customHeight="1">
      <c r="A126" s="33"/>
      <c r="B126" s="34"/>
      <c r="C126" s="190" t="s">
        <v>153</v>
      </c>
      <c r="D126" s="190" t="s">
        <v>138</v>
      </c>
      <c r="E126" s="191" t="s">
        <v>154</v>
      </c>
      <c r="F126" s="192" t="s">
        <v>155</v>
      </c>
      <c r="G126" s="193" t="s">
        <v>156</v>
      </c>
      <c r="H126" s="194">
        <v>1.7000000000000001E-2</v>
      </c>
      <c r="I126" s="195"/>
      <c r="J126" s="196">
        <f>ROUND(I126*H126,2)</f>
        <v>0</v>
      </c>
      <c r="K126" s="192" t="s">
        <v>98</v>
      </c>
      <c r="L126" s="38"/>
      <c r="M126" s="197" t="s">
        <v>1</v>
      </c>
      <c r="N126" s="198" t="s">
        <v>42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142</v>
      </c>
      <c r="AT126" s="201" t="s">
        <v>138</v>
      </c>
      <c r="AU126" s="201" t="s">
        <v>87</v>
      </c>
      <c r="AY126" s="16" t="s">
        <v>135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85</v>
      </c>
      <c r="BK126" s="202">
        <f>ROUND(I126*H126,2)</f>
        <v>0</v>
      </c>
      <c r="BL126" s="16" t="s">
        <v>142</v>
      </c>
      <c r="BM126" s="201" t="s">
        <v>530</v>
      </c>
    </row>
    <row r="127" spans="1:65" s="2" customFormat="1" ht="28.8">
      <c r="A127" s="33"/>
      <c r="B127" s="34"/>
      <c r="C127" s="35"/>
      <c r="D127" s="203" t="s">
        <v>144</v>
      </c>
      <c r="E127" s="35"/>
      <c r="F127" s="204" t="s">
        <v>158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87</v>
      </c>
    </row>
    <row r="128" spans="1:65" s="2" customFormat="1" ht="16.5" customHeight="1">
      <c r="A128" s="33"/>
      <c r="B128" s="34"/>
      <c r="C128" s="190" t="s">
        <v>142</v>
      </c>
      <c r="D128" s="190" t="s">
        <v>138</v>
      </c>
      <c r="E128" s="191" t="s">
        <v>531</v>
      </c>
      <c r="F128" s="192" t="s">
        <v>532</v>
      </c>
      <c r="G128" s="193" t="s">
        <v>156</v>
      </c>
      <c r="H128" s="194">
        <v>0.04</v>
      </c>
      <c r="I128" s="195"/>
      <c r="J128" s="196">
        <f>ROUND(I128*H128,2)</f>
        <v>0</v>
      </c>
      <c r="K128" s="192" t="s">
        <v>98</v>
      </c>
      <c r="L128" s="38"/>
      <c r="M128" s="197" t="s">
        <v>1</v>
      </c>
      <c r="N128" s="198" t="s">
        <v>42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142</v>
      </c>
      <c r="AT128" s="201" t="s">
        <v>138</v>
      </c>
      <c r="AU128" s="201" t="s">
        <v>87</v>
      </c>
      <c r="AY128" s="16" t="s">
        <v>135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85</v>
      </c>
      <c r="BK128" s="202">
        <f>ROUND(I128*H128,2)</f>
        <v>0</v>
      </c>
      <c r="BL128" s="16" t="s">
        <v>142</v>
      </c>
      <c r="BM128" s="201" t="s">
        <v>533</v>
      </c>
    </row>
    <row r="129" spans="1:65" s="2" customFormat="1" ht="28.8">
      <c r="A129" s="33"/>
      <c r="B129" s="34"/>
      <c r="C129" s="35"/>
      <c r="D129" s="203" t="s">
        <v>144</v>
      </c>
      <c r="E129" s="35"/>
      <c r="F129" s="204" t="s">
        <v>534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144</v>
      </c>
      <c r="AU129" s="16" t="s">
        <v>87</v>
      </c>
    </row>
    <row r="130" spans="1:65" s="2" customFormat="1" ht="16.5" customHeight="1">
      <c r="A130" s="33"/>
      <c r="B130" s="34"/>
      <c r="C130" s="190" t="s">
        <v>136</v>
      </c>
      <c r="D130" s="190" t="s">
        <v>138</v>
      </c>
      <c r="E130" s="191" t="s">
        <v>535</v>
      </c>
      <c r="F130" s="192" t="s">
        <v>536</v>
      </c>
      <c r="G130" s="193" t="s">
        <v>172</v>
      </c>
      <c r="H130" s="194">
        <v>1</v>
      </c>
      <c r="I130" s="195"/>
      <c r="J130" s="196">
        <f>ROUND(I130*H130,2)</f>
        <v>0</v>
      </c>
      <c r="K130" s="192" t="s">
        <v>98</v>
      </c>
      <c r="L130" s="38"/>
      <c r="M130" s="197" t="s">
        <v>1</v>
      </c>
      <c r="N130" s="198" t="s">
        <v>42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142</v>
      </c>
      <c r="AT130" s="201" t="s">
        <v>138</v>
      </c>
      <c r="AU130" s="201" t="s">
        <v>87</v>
      </c>
      <c r="AY130" s="16" t="s">
        <v>135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85</v>
      </c>
      <c r="BK130" s="202">
        <f>ROUND(I130*H130,2)</f>
        <v>0</v>
      </c>
      <c r="BL130" s="16" t="s">
        <v>142</v>
      </c>
      <c r="BM130" s="201" t="s">
        <v>537</v>
      </c>
    </row>
    <row r="131" spans="1:65" s="2" customFormat="1" ht="19.2">
      <c r="A131" s="33"/>
      <c r="B131" s="34"/>
      <c r="C131" s="35"/>
      <c r="D131" s="203" t="s">
        <v>144</v>
      </c>
      <c r="E131" s="35"/>
      <c r="F131" s="204" t="s">
        <v>538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144</v>
      </c>
      <c r="AU131" s="16" t="s">
        <v>87</v>
      </c>
    </row>
    <row r="132" spans="1:65" s="2" customFormat="1" ht="16.5" customHeight="1">
      <c r="A132" s="33"/>
      <c r="B132" s="34"/>
      <c r="C132" s="190" t="s">
        <v>169</v>
      </c>
      <c r="D132" s="190" t="s">
        <v>138</v>
      </c>
      <c r="E132" s="191" t="s">
        <v>163</v>
      </c>
      <c r="F132" s="192" t="s">
        <v>164</v>
      </c>
      <c r="G132" s="193" t="s">
        <v>165</v>
      </c>
      <c r="H132" s="194">
        <v>46.389000000000003</v>
      </c>
      <c r="I132" s="195"/>
      <c r="J132" s="196">
        <f>ROUND(I132*H132,2)</f>
        <v>0</v>
      </c>
      <c r="K132" s="192" t="s">
        <v>98</v>
      </c>
      <c r="L132" s="38"/>
      <c r="M132" s="197" t="s">
        <v>1</v>
      </c>
      <c r="N132" s="198" t="s">
        <v>42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142</v>
      </c>
      <c r="AT132" s="201" t="s">
        <v>138</v>
      </c>
      <c r="AU132" s="201" t="s">
        <v>87</v>
      </c>
      <c r="AY132" s="16" t="s">
        <v>135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85</v>
      </c>
      <c r="BK132" s="202">
        <f>ROUND(I132*H132,2)</f>
        <v>0</v>
      </c>
      <c r="BL132" s="16" t="s">
        <v>142</v>
      </c>
      <c r="BM132" s="201" t="s">
        <v>539</v>
      </c>
    </row>
    <row r="133" spans="1:65" s="2" customFormat="1" ht="28.8">
      <c r="A133" s="33"/>
      <c r="B133" s="34"/>
      <c r="C133" s="35"/>
      <c r="D133" s="203" t="s">
        <v>144</v>
      </c>
      <c r="E133" s="35"/>
      <c r="F133" s="204" t="s">
        <v>167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144</v>
      </c>
      <c r="AU133" s="16" t="s">
        <v>87</v>
      </c>
    </row>
    <row r="134" spans="1:65" s="13" customFormat="1">
      <c r="B134" s="208"/>
      <c r="C134" s="209"/>
      <c r="D134" s="203" t="s">
        <v>146</v>
      </c>
      <c r="E134" s="210" t="s">
        <v>1</v>
      </c>
      <c r="F134" s="211" t="s">
        <v>540</v>
      </c>
      <c r="G134" s="209"/>
      <c r="H134" s="212">
        <v>46.389000000000003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146</v>
      </c>
      <c r="AU134" s="218" t="s">
        <v>87</v>
      </c>
      <c r="AV134" s="13" t="s">
        <v>87</v>
      </c>
      <c r="AW134" s="13" t="s">
        <v>34</v>
      </c>
      <c r="AX134" s="13" t="s">
        <v>85</v>
      </c>
      <c r="AY134" s="218" t="s">
        <v>135</v>
      </c>
    </row>
    <row r="135" spans="1:65" s="2" customFormat="1" ht="16.5" customHeight="1">
      <c r="A135" s="33"/>
      <c r="B135" s="34"/>
      <c r="C135" s="190" t="s">
        <v>175</v>
      </c>
      <c r="D135" s="190" t="s">
        <v>138</v>
      </c>
      <c r="E135" s="191" t="s">
        <v>192</v>
      </c>
      <c r="F135" s="192" t="s">
        <v>193</v>
      </c>
      <c r="G135" s="193" t="s">
        <v>165</v>
      </c>
      <c r="H135" s="194">
        <v>45.223999999999997</v>
      </c>
      <c r="I135" s="195"/>
      <c r="J135" s="196">
        <f>ROUND(I135*H135,2)</f>
        <v>0</v>
      </c>
      <c r="K135" s="192" t="s">
        <v>98</v>
      </c>
      <c r="L135" s="38"/>
      <c r="M135" s="197" t="s">
        <v>1</v>
      </c>
      <c r="N135" s="198" t="s">
        <v>42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142</v>
      </c>
      <c r="AT135" s="201" t="s">
        <v>138</v>
      </c>
      <c r="AU135" s="201" t="s">
        <v>87</v>
      </c>
      <c r="AY135" s="16" t="s">
        <v>135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85</v>
      </c>
      <c r="BK135" s="202">
        <f>ROUND(I135*H135,2)</f>
        <v>0</v>
      </c>
      <c r="BL135" s="16" t="s">
        <v>142</v>
      </c>
      <c r="BM135" s="201" t="s">
        <v>541</v>
      </c>
    </row>
    <row r="136" spans="1:65" s="2" customFormat="1" ht="28.8">
      <c r="A136" s="33"/>
      <c r="B136" s="34"/>
      <c r="C136" s="35"/>
      <c r="D136" s="203" t="s">
        <v>144</v>
      </c>
      <c r="E136" s="35"/>
      <c r="F136" s="204" t="s">
        <v>195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144</v>
      </c>
      <c r="AU136" s="16" t="s">
        <v>87</v>
      </c>
    </row>
    <row r="137" spans="1:65" s="13" customFormat="1">
      <c r="B137" s="208"/>
      <c r="C137" s="209"/>
      <c r="D137" s="203" t="s">
        <v>146</v>
      </c>
      <c r="E137" s="210" t="s">
        <v>1</v>
      </c>
      <c r="F137" s="211" t="s">
        <v>542</v>
      </c>
      <c r="G137" s="209"/>
      <c r="H137" s="212">
        <v>45.223999999999997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146</v>
      </c>
      <c r="AU137" s="218" t="s">
        <v>87</v>
      </c>
      <c r="AV137" s="13" t="s">
        <v>87</v>
      </c>
      <c r="AW137" s="13" t="s">
        <v>34</v>
      </c>
      <c r="AX137" s="13" t="s">
        <v>85</v>
      </c>
      <c r="AY137" s="218" t="s">
        <v>135</v>
      </c>
    </row>
    <row r="138" spans="1:65" s="2" customFormat="1" ht="16.5" customHeight="1">
      <c r="A138" s="33"/>
      <c r="B138" s="34"/>
      <c r="C138" s="190" t="s">
        <v>180</v>
      </c>
      <c r="D138" s="190" t="s">
        <v>138</v>
      </c>
      <c r="E138" s="191" t="s">
        <v>209</v>
      </c>
      <c r="F138" s="192" t="s">
        <v>210</v>
      </c>
      <c r="G138" s="193" t="s">
        <v>156</v>
      </c>
      <c r="H138" s="194">
        <v>6.0000000000000001E-3</v>
      </c>
      <c r="I138" s="195"/>
      <c r="J138" s="196">
        <f>ROUND(I138*H138,2)</f>
        <v>0</v>
      </c>
      <c r="K138" s="192" t="s">
        <v>98</v>
      </c>
      <c r="L138" s="38"/>
      <c r="M138" s="197" t="s">
        <v>1</v>
      </c>
      <c r="N138" s="198" t="s">
        <v>42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142</v>
      </c>
      <c r="AT138" s="201" t="s">
        <v>138</v>
      </c>
      <c r="AU138" s="201" t="s">
        <v>87</v>
      </c>
      <c r="AY138" s="16" t="s">
        <v>135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85</v>
      </c>
      <c r="BK138" s="202">
        <f>ROUND(I138*H138,2)</f>
        <v>0</v>
      </c>
      <c r="BL138" s="16" t="s">
        <v>142</v>
      </c>
      <c r="BM138" s="201" t="s">
        <v>543</v>
      </c>
    </row>
    <row r="139" spans="1:65" s="2" customFormat="1" ht="28.8">
      <c r="A139" s="33"/>
      <c r="B139" s="34"/>
      <c r="C139" s="35"/>
      <c r="D139" s="203" t="s">
        <v>144</v>
      </c>
      <c r="E139" s="35"/>
      <c r="F139" s="204" t="s">
        <v>212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144</v>
      </c>
      <c r="AU139" s="16" t="s">
        <v>87</v>
      </c>
    </row>
    <row r="140" spans="1:65" s="2" customFormat="1" ht="16.5" customHeight="1">
      <c r="A140" s="33"/>
      <c r="B140" s="34"/>
      <c r="C140" s="190" t="s">
        <v>185</v>
      </c>
      <c r="D140" s="190" t="s">
        <v>138</v>
      </c>
      <c r="E140" s="191" t="s">
        <v>214</v>
      </c>
      <c r="F140" s="192" t="s">
        <v>215</v>
      </c>
      <c r="G140" s="193" t="s">
        <v>156</v>
      </c>
      <c r="H140" s="194">
        <v>5.5E-2</v>
      </c>
      <c r="I140" s="195"/>
      <c r="J140" s="196">
        <f>ROUND(I140*H140,2)</f>
        <v>0</v>
      </c>
      <c r="K140" s="192" t="s">
        <v>98</v>
      </c>
      <c r="L140" s="38"/>
      <c r="M140" s="197" t="s">
        <v>1</v>
      </c>
      <c r="N140" s="198" t="s">
        <v>42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142</v>
      </c>
      <c r="AT140" s="201" t="s">
        <v>138</v>
      </c>
      <c r="AU140" s="201" t="s">
        <v>87</v>
      </c>
      <c r="AY140" s="16" t="s">
        <v>135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85</v>
      </c>
      <c r="BK140" s="202">
        <f>ROUND(I140*H140,2)</f>
        <v>0</v>
      </c>
      <c r="BL140" s="16" t="s">
        <v>142</v>
      </c>
      <c r="BM140" s="201" t="s">
        <v>544</v>
      </c>
    </row>
    <row r="141" spans="1:65" s="2" customFormat="1" ht="28.8">
      <c r="A141" s="33"/>
      <c r="B141" s="34"/>
      <c r="C141" s="35"/>
      <c r="D141" s="203" t="s">
        <v>144</v>
      </c>
      <c r="E141" s="35"/>
      <c r="F141" s="204" t="s">
        <v>217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144</v>
      </c>
      <c r="AU141" s="16" t="s">
        <v>87</v>
      </c>
    </row>
    <row r="142" spans="1:65" s="2" customFormat="1" ht="16.5" customHeight="1">
      <c r="A142" s="33"/>
      <c r="B142" s="34"/>
      <c r="C142" s="190" t="s">
        <v>191</v>
      </c>
      <c r="D142" s="190" t="s">
        <v>138</v>
      </c>
      <c r="E142" s="191" t="s">
        <v>545</v>
      </c>
      <c r="F142" s="192" t="s">
        <v>546</v>
      </c>
      <c r="G142" s="193" t="s">
        <v>141</v>
      </c>
      <c r="H142" s="194">
        <v>6</v>
      </c>
      <c r="I142" s="195"/>
      <c r="J142" s="196">
        <f>ROUND(I142*H142,2)</f>
        <v>0</v>
      </c>
      <c r="K142" s="192" t="s">
        <v>98</v>
      </c>
      <c r="L142" s="38"/>
      <c r="M142" s="197" t="s">
        <v>1</v>
      </c>
      <c r="N142" s="198" t="s">
        <v>42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142</v>
      </c>
      <c r="AT142" s="201" t="s">
        <v>138</v>
      </c>
      <c r="AU142" s="201" t="s">
        <v>87</v>
      </c>
      <c r="AY142" s="16" t="s">
        <v>135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85</v>
      </c>
      <c r="BK142" s="202">
        <f>ROUND(I142*H142,2)</f>
        <v>0</v>
      </c>
      <c r="BL142" s="16" t="s">
        <v>142</v>
      </c>
      <c r="BM142" s="201" t="s">
        <v>547</v>
      </c>
    </row>
    <row r="143" spans="1:65" s="2" customFormat="1" ht="28.8">
      <c r="A143" s="33"/>
      <c r="B143" s="34"/>
      <c r="C143" s="35"/>
      <c r="D143" s="203" t="s">
        <v>144</v>
      </c>
      <c r="E143" s="35"/>
      <c r="F143" s="204" t="s">
        <v>548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144</v>
      </c>
      <c r="AU143" s="16" t="s">
        <v>87</v>
      </c>
    </row>
    <row r="144" spans="1:65" s="2" customFormat="1" ht="16.5" customHeight="1">
      <c r="A144" s="33"/>
      <c r="B144" s="34"/>
      <c r="C144" s="190" t="s">
        <v>197</v>
      </c>
      <c r="D144" s="190" t="s">
        <v>138</v>
      </c>
      <c r="E144" s="191" t="s">
        <v>549</v>
      </c>
      <c r="F144" s="192" t="s">
        <v>550</v>
      </c>
      <c r="G144" s="193" t="s">
        <v>172</v>
      </c>
      <c r="H144" s="194">
        <v>1</v>
      </c>
      <c r="I144" s="195"/>
      <c r="J144" s="196">
        <f>ROUND(I144*H144,2)</f>
        <v>0</v>
      </c>
      <c r="K144" s="192" t="s">
        <v>98</v>
      </c>
      <c r="L144" s="38"/>
      <c r="M144" s="197" t="s">
        <v>1</v>
      </c>
      <c r="N144" s="198" t="s">
        <v>42</v>
      </c>
      <c r="O144" s="70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142</v>
      </c>
      <c r="AT144" s="201" t="s">
        <v>138</v>
      </c>
      <c r="AU144" s="201" t="s">
        <v>87</v>
      </c>
      <c r="AY144" s="16" t="s">
        <v>135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6" t="s">
        <v>85</v>
      </c>
      <c r="BK144" s="202">
        <f>ROUND(I144*H144,2)</f>
        <v>0</v>
      </c>
      <c r="BL144" s="16" t="s">
        <v>142</v>
      </c>
      <c r="BM144" s="201" t="s">
        <v>551</v>
      </c>
    </row>
    <row r="145" spans="1:65" s="2" customFormat="1" ht="57.6">
      <c r="A145" s="33"/>
      <c r="B145" s="34"/>
      <c r="C145" s="35"/>
      <c r="D145" s="203" t="s">
        <v>144</v>
      </c>
      <c r="E145" s="35"/>
      <c r="F145" s="204" t="s">
        <v>552</v>
      </c>
      <c r="G145" s="35"/>
      <c r="H145" s="35"/>
      <c r="I145" s="205"/>
      <c r="J145" s="35"/>
      <c r="K145" s="35"/>
      <c r="L145" s="38"/>
      <c r="M145" s="206"/>
      <c r="N145" s="207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144</v>
      </c>
      <c r="AU145" s="16" t="s">
        <v>87</v>
      </c>
    </row>
    <row r="146" spans="1:65" s="2" customFormat="1" ht="16.5" customHeight="1">
      <c r="A146" s="33"/>
      <c r="B146" s="34"/>
      <c r="C146" s="190" t="s">
        <v>203</v>
      </c>
      <c r="D146" s="190" t="s">
        <v>138</v>
      </c>
      <c r="E146" s="191" t="s">
        <v>553</v>
      </c>
      <c r="F146" s="192" t="s">
        <v>554</v>
      </c>
      <c r="G146" s="193" t="s">
        <v>172</v>
      </c>
      <c r="H146" s="194">
        <v>1</v>
      </c>
      <c r="I146" s="195"/>
      <c r="J146" s="196">
        <f>ROUND(I146*H146,2)</f>
        <v>0</v>
      </c>
      <c r="K146" s="192" t="s">
        <v>98</v>
      </c>
      <c r="L146" s="38"/>
      <c r="M146" s="197" t="s">
        <v>1</v>
      </c>
      <c r="N146" s="198" t="s">
        <v>42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142</v>
      </c>
      <c r="AT146" s="201" t="s">
        <v>138</v>
      </c>
      <c r="AU146" s="201" t="s">
        <v>87</v>
      </c>
      <c r="AY146" s="16" t="s">
        <v>135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85</v>
      </c>
      <c r="BK146" s="202">
        <f>ROUND(I146*H146,2)</f>
        <v>0</v>
      </c>
      <c r="BL146" s="16" t="s">
        <v>142</v>
      </c>
      <c r="BM146" s="201" t="s">
        <v>555</v>
      </c>
    </row>
    <row r="147" spans="1:65" s="2" customFormat="1" ht="19.2">
      <c r="A147" s="33"/>
      <c r="B147" s="34"/>
      <c r="C147" s="35"/>
      <c r="D147" s="203" t="s">
        <v>144</v>
      </c>
      <c r="E147" s="35"/>
      <c r="F147" s="204" t="s">
        <v>556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144</v>
      </c>
      <c r="AU147" s="16" t="s">
        <v>87</v>
      </c>
    </row>
    <row r="148" spans="1:65" s="2" customFormat="1" ht="16.5" customHeight="1">
      <c r="A148" s="33"/>
      <c r="B148" s="34"/>
      <c r="C148" s="190" t="s">
        <v>208</v>
      </c>
      <c r="D148" s="190" t="s">
        <v>138</v>
      </c>
      <c r="E148" s="191" t="s">
        <v>510</v>
      </c>
      <c r="F148" s="192" t="s">
        <v>511</v>
      </c>
      <c r="G148" s="193" t="s">
        <v>289</v>
      </c>
      <c r="H148" s="194">
        <v>90</v>
      </c>
      <c r="I148" s="195"/>
      <c r="J148" s="196">
        <f>ROUND(I148*H148,2)</f>
        <v>0</v>
      </c>
      <c r="K148" s="192" t="s">
        <v>98</v>
      </c>
      <c r="L148" s="38"/>
      <c r="M148" s="197" t="s">
        <v>1</v>
      </c>
      <c r="N148" s="198" t="s">
        <v>42</v>
      </c>
      <c r="O148" s="7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142</v>
      </c>
      <c r="AT148" s="201" t="s">
        <v>138</v>
      </c>
      <c r="AU148" s="201" t="s">
        <v>87</v>
      </c>
      <c r="AY148" s="16" t="s">
        <v>135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85</v>
      </c>
      <c r="BK148" s="202">
        <f>ROUND(I148*H148,2)</f>
        <v>0</v>
      </c>
      <c r="BL148" s="16" t="s">
        <v>142</v>
      </c>
      <c r="BM148" s="201" t="s">
        <v>557</v>
      </c>
    </row>
    <row r="149" spans="1:65" s="2" customFormat="1" ht="19.2">
      <c r="A149" s="33"/>
      <c r="B149" s="34"/>
      <c r="C149" s="35"/>
      <c r="D149" s="203" t="s">
        <v>144</v>
      </c>
      <c r="E149" s="35"/>
      <c r="F149" s="204" t="s">
        <v>513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144</v>
      </c>
      <c r="AU149" s="16" t="s">
        <v>87</v>
      </c>
    </row>
    <row r="150" spans="1:65" s="13" customFormat="1">
      <c r="B150" s="208"/>
      <c r="C150" s="209"/>
      <c r="D150" s="203" t="s">
        <v>146</v>
      </c>
      <c r="E150" s="210" t="s">
        <v>1</v>
      </c>
      <c r="F150" s="211" t="s">
        <v>558</v>
      </c>
      <c r="G150" s="209"/>
      <c r="H150" s="212">
        <v>90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146</v>
      </c>
      <c r="AU150" s="218" t="s">
        <v>87</v>
      </c>
      <c r="AV150" s="13" t="s">
        <v>87</v>
      </c>
      <c r="AW150" s="13" t="s">
        <v>34</v>
      </c>
      <c r="AX150" s="13" t="s">
        <v>85</v>
      </c>
      <c r="AY150" s="218" t="s">
        <v>135</v>
      </c>
    </row>
    <row r="151" spans="1:65" s="2" customFormat="1" ht="16.5" customHeight="1">
      <c r="A151" s="33"/>
      <c r="B151" s="34"/>
      <c r="C151" s="190" t="s">
        <v>213</v>
      </c>
      <c r="D151" s="190" t="s">
        <v>138</v>
      </c>
      <c r="E151" s="191" t="s">
        <v>250</v>
      </c>
      <c r="F151" s="192" t="s">
        <v>251</v>
      </c>
      <c r="G151" s="193" t="s">
        <v>156</v>
      </c>
      <c r="H151" s="194">
        <v>6.0000000000000001E-3</v>
      </c>
      <c r="I151" s="195"/>
      <c r="J151" s="196">
        <f>ROUND(I151*H151,2)</f>
        <v>0</v>
      </c>
      <c r="K151" s="192" t="s">
        <v>98</v>
      </c>
      <c r="L151" s="38"/>
      <c r="M151" s="197" t="s">
        <v>1</v>
      </c>
      <c r="N151" s="198" t="s">
        <v>42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142</v>
      </c>
      <c r="AT151" s="201" t="s">
        <v>138</v>
      </c>
      <c r="AU151" s="201" t="s">
        <v>87</v>
      </c>
      <c r="AY151" s="16" t="s">
        <v>135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85</v>
      </c>
      <c r="BK151" s="202">
        <f>ROUND(I151*H151,2)</f>
        <v>0</v>
      </c>
      <c r="BL151" s="16" t="s">
        <v>142</v>
      </c>
      <c r="BM151" s="201" t="s">
        <v>559</v>
      </c>
    </row>
    <row r="152" spans="1:65" s="2" customFormat="1" ht="48">
      <c r="A152" s="33"/>
      <c r="B152" s="34"/>
      <c r="C152" s="35"/>
      <c r="D152" s="203" t="s">
        <v>144</v>
      </c>
      <c r="E152" s="35"/>
      <c r="F152" s="204" t="s">
        <v>253</v>
      </c>
      <c r="G152" s="35"/>
      <c r="H152" s="35"/>
      <c r="I152" s="205"/>
      <c r="J152" s="35"/>
      <c r="K152" s="35"/>
      <c r="L152" s="38"/>
      <c r="M152" s="206"/>
      <c r="N152" s="207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144</v>
      </c>
      <c r="AU152" s="16" t="s">
        <v>87</v>
      </c>
    </row>
    <row r="153" spans="1:65" s="2" customFormat="1" ht="16.5" customHeight="1">
      <c r="A153" s="33"/>
      <c r="B153" s="34"/>
      <c r="C153" s="190" t="s">
        <v>8</v>
      </c>
      <c r="D153" s="190" t="s">
        <v>138</v>
      </c>
      <c r="E153" s="191" t="s">
        <v>245</v>
      </c>
      <c r="F153" s="192" t="s">
        <v>246</v>
      </c>
      <c r="G153" s="193" t="s">
        <v>156</v>
      </c>
      <c r="H153" s="194">
        <v>5.0999999999999997E-2</v>
      </c>
      <c r="I153" s="195"/>
      <c r="J153" s="196">
        <f>ROUND(I153*H153,2)</f>
        <v>0</v>
      </c>
      <c r="K153" s="192" t="s">
        <v>98</v>
      </c>
      <c r="L153" s="38"/>
      <c r="M153" s="197" t="s">
        <v>1</v>
      </c>
      <c r="N153" s="198" t="s">
        <v>42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142</v>
      </c>
      <c r="AT153" s="201" t="s">
        <v>138</v>
      </c>
      <c r="AU153" s="201" t="s">
        <v>87</v>
      </c>
      <c r="AY153" s="16" t="s">
        <v>135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85</v>
      </c>
      <c r="BK153" s="202">
        <f>ROUND(I153*H153,2)</f>
        <v>0</v>
      </c>
      <c r="BL153" s="16" t="s">
        <v>142</v>
      </c>
      <c r="BM153" s="201" t="s">
        <v>560</v>
      </c>
    </row>
    <row r="154" spans="1:65" s="2" customFormat="1" ht="48">
      <c r="A154" s="33"/>
      <c r="B154" s="34"/>
      <c r="C154" s="35"/>
      <c r="D154" s="203" t="s">
        <v>144</v>
      </c>
      <c r="E154" s="35"/>
      <c r="F154" s="204" t="s">
        <v>248</v>
      </c>
      <c r="G154" s="35"/>
      <c r="H154" s="35"/>
      <c r="I154" s="205"/>
      <c r="J154" s="35"/>
      <c r="K154" s="35"/>
      <c r="L154" s="38"/>
      <c r="M154" s="206"/>
      <c r="N154" s="207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144</v>
      </c>
      <c r="AU154" s="16" t="s">
        <v>87</v>
      </c>
    </row>
    <row r="155" spans="1:65" s="2" customFormat="1" ht="16.5" customHeight="1">
      <c r="A155" s="33"/>
      <c r="B155" s="34"/>
      <c r="C155" s="190" t="s">
        <v>223</v>
      </c>
      <c r="D155" s="190" t="s">
        <v>138</v>
      </c>
      <c r="E155" s="191" t="s">
        <v>267</v>
      </c>
      <c r="F155" s="192" t="s">
        <v>268</v>
      </c>
      <c r="G155" s="193" t="s">
        <v>156</v>
      </c>
      <c r="H155" s="194">
        <v>6.0000000000000001E-3</v>
      </c>
      <c r="I155" s="195"/>
      <c r="J155" s="196">
        <f>ROUND(I155*H155,2)</f>
        <v>0</v>
      </c>
      <c r="K155" s="192" t="s">
        <v>98</v>
      </c>
      <c r="L155" s="38"/>
      <c r="M155" s="197" t="s">
        <v>1</v>
      </c>
      <c r="N155" s="198" t="s">
        <v>42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142</v>
      </c>
      <c r="AT155" s="201" t="s">
        <v>138</v>
      </c>
      <c r="AU155" s="201" t="s">
        <v>87</v>
      </c>
      <c r="AY155" s="16" t="s">
        <v>135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85</v>
      </c>
      <c r="BK155" s="202">
        <f>ROUND(I155*H155,2)</f>
        <v>0</v>
      </c>
      <c r="BL155" s="16" t="s">
        <v>142</v>
      </c>
      <c r="BM155" s="201" t="s">
        <v>561</v>
      </c>
    </row>
    <row r="156" spans="1:65" s="2" customFormat="1" ht="48">
      <c r="A156" s="33"/>
      <c r="B156" s="34"/>
      <c r="C156" s="35"/>
      <c r="D156" s="203" t="s">
        <v>144</v>
      </c>
      <c r="E156" s="35"/>
      <c r="F156" s="204" t="s">
        <v>270</v>
      </c>
      <c r="G156" s="35"/>
      <c r="H156" s="35"/>
      <c r="I156" s="205"/>
      <c r="J156" s="35"/>
      <c r="K156" s="35"/>
      <c r="L156" s="38"/>
      <c r="M156" s="206"/>
      <c r="N156" s="207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87</v>
      </c>
    </row>
    <row r="157" spans="1:65" s="2" customFormat="1" ht="16.5" customHeight="1">
      <c r="A157" s="33"/>
      <c r="B157" s="34"/>
      <c r="C157" s="190" t="s">
        <v>229</v>
      </c>
      <c r="D157" s="190" t="s">
        <v>138</v>
      </c>
      <c r="E157" s="191" t="s">
        <v>262</v>
      </c>
      <c r="F157" s="192" t="s">
        <v>263</v>
      </c>
      <c r="G157" s="193" t="s">
        <v>156</v>
      </c>
      <c r="H157" s="194">
        <v>5.0999999999999997E-2</v>
      </c>
      <c r="I157" s="195"/>
      <c r="J157" s="196">
        <f>ROUND(I157*H157,2)</f>
        <v>0</v>
      </c>
      <c r="K157" s="192" t="s">
        <v>98</v>
      </c>
      <c r="L157" s="38"/>
      <c r="M157" s="197" t="s">
        <v>1</v>
      </c>
      <c r="N157" s="198" t="s">
        <v>42</v>
      </c>
      <c r="O157" s="7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142</v>
      </c>
      <c r="AT157" s="201" t="s">
        <v>138</v>
      </c>
      <c r="AU157" s="201" t="s">
        <v>87</v>
      </c>
      <c r="AY157" s="16" t="s">
        <v>135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85</v>
      </c>
      <c r="BK157" s="202">
        <f>ROUND(I157*H157,2)</f>
        <v>0</v>
      </c>
      <c r="BL157" s="16" t="s">
        <v>142</v>
      </c>
      <c r="BM157" s="201" t="s">
        <v>562</v>
      </c>
    </row>
    <row r="158" spans="1:65" s="2" customFormat="1" ht="48">
      <c r="A158" s="33"/>
      <c r="B158" s="34"/>
      <c r="C158" s="35"/>
      <c r="D158" s="203" t="s">
        <v>144</v>
      </c>
      <c r="E158" s="35"/>
      <c r="F158" s="204" t="s">
        <v>265</v>
      </c>
      <c r="G158" s="35"/>
      <c r="H158" s="35"/>
      <c r="I158" s="205"/>
      <c r="J158" s="35"/>
      <c r="K158" s="35"/>
      <c r="L158" s="38"/>
      <c r="M158" s="206"/>
      <c r="N158" s="207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144</v>
      </c>
      <c r="AU158" s="16" t="s">
        <v>87</v>
      </c>
    </row>
    <row r="159" spans="1:65" s="2" customFormat="1" ht="16.5" customHeight="1">
      <c r="A159" s="33"/>
      <c r="B159" s="34"/>
      <c r="C159" s="219" t="s">
        <v>234</v>
      </c>
      <c r="D159" s="219" t="s">
        <v>332</v>
      </c>
      <c r="E159" s="220" t="s">
        <v>333</v>
      </c>
      <c r="F159" s="221" t="s">
        <v>334</v>
      </c>
      <c r="G159" s="222" t="s">
        <v>150</v>
      </c>
      <c r="H159" s="223">
        <v>76.881</v>
      </c>
      <c r="I159" s="224"/>
      <c r="J159" s="225">
        <f>ROUND(I159*H159,2)</f>
        <v>0</v>
      </c>
      <c r="K159" s="221" t="s">
        <v>98</v>
      </c>
      <c r="L159" s="226"/>
      <c r="M159" s="227" t="s">
        <v>1</v>
      </c>
      <c r="N159" s="228" t="s">
        <v>42</v>
      </c>
      <c r="O159" s="70"/>
      <c r="P159" s="199">
        <f>O159*H159</f>
        <v>0</v>
      </c>
      <c r="Q159" s="199">
        <v>1</v>
      </c>
      <c r="R159" s="199">
        <f>Q159*H159</f>
        <v>76.881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335</v>
      </c>
      <c r="AT159" s="201" t="s">
        <v>332</v>
      </c>
      <c r="AU159" s="201" t="s">
        <v>87</v>
      </c>
      <c r="AY159" s="16" t="s">
        <v>135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85</v>
      </c>
      <c r="BK159" s="202">
        <f>ROUND(I159*H159,2)</f>
        <v>0</v>
      </c>
      <c r="BL159" s="16" t="s">
        <v>335</v>
      </c>
      <c r="BM159" s="201" t="s">
        <v>563</v>
      </c>
    </row>
    <row r="160" spans="1:65" s="2" customFormat="1">
      <c r="A160" s="33"/>
      <c r="B160" s="34"/>
      <c r="C160" s="35"/>
      <c r="D160" s="203" t="s">
        <v>144</v>
      </c>
      <c r="E160" s="35"/>
      <c r="F160" s="204" t="s">
        <v>334</v>
      </c>
      <c r="G160" s="35"/>
      <c r="H160" s="35"/>
      <c r="I160" s="205"/>
      <c r="J160" s="35"/>
      <c r="K160" s="35"/>
      <c r="L160" s="38"/>
      <c r="M160" s="206"/>
      <c r="N160" s="207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144</v>
      </c>
      <c r="AU160" s="16" t="s">
        <v>87</v>
      </c>
    </row>
    <row r="161" spans="1:65" s="13" customFormat="1">
      <c r="B161" s="208"/>
      <c r="C161" s="209"/>
      <c r="D161" s="203" t="s">
        <v>146</v>
      </c>
      <c r="E161" s="210" t="s">
        <v>1</v>
      </c>
      <c r="F161" s="211" t="s">
        <v>564</v>
      </c>
      <c r="G161" s="209"/>
      <c r="H161" s="212">
        <v>76.881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146</v>
      </c>
      <c r="AU161" s="218" t="s">
        <v>87</v>
      </c>
      <c r="AV161" s="13" t="s">
        <v>87</v>
      </c>
      <c r="AW161" s="13" t="s">
        <v>34</v>
      </c>
      <c r="AX161" s="13" t="s">
        <v>85</v>
      </c>
      <c r="AY161" s="218" t="s">
        <v>135</v>
      </c>
    </row>
    <row r="162" spans="1:65" s="2" customFormat="1" ht="16.5" customHeight="1">
      <c r="A162" s="33"/>
      <c r="B162" s="34"/>
      <c r="C162" s="219" t="s">
        <v>239</v>
      </c>
      <c r="D162" s="219" t="s">
        <v>332</v>
      </c>
      <c r="E162" s="220" t="s">
        <v>344</v>
      </c>
      <c r="F162" s="221" t="s">
        <v>345</v>
      </c>
      <c r="G162" s="222" t="s">
        <v>172</v>
      </c>
      <c r="H162" s="223">
        <v>9</v>
      </c>
      <c r="I162" s="224"/>
      <c r="J162" s="225">
        <f>ROUND(I162*H162,2)</f>
        <v>0</v>
      </c>
      <c r="K162" s="221" t="s">
        <v>98</v>
      </c>
      <c r="L162" s="226"/>
      <c r="M162" s="227" t="s">
        <v>1</v>
      </c>
      <c r="N162" s="228" t="s">
        <v>42</v>
      </c>
      <c r="O162" s="70"/>
      <c r="P162" s="199">
        <f>O162*H162</f>
        <v>0</v>
      </c>
      <c r="Q162" s="199">
        <v>9.7000000000000003E-2</v>
      </c>
      <c r="R162" s="199">
        <f>Q162*H162</f>
        <v>0.873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335</v>
      </c>
      <c r="AT162" s="201" t="s">
        <v>332</v>
      </c>
      <c r="AU162" s="201" t="s">
        <v>87</v>
      </c>
      <c r="AY162" s="16" t="s">
        <v>135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85</v>
      </c>
      <c r="BK162" s="202">
        <f>ROUND(I162*H162,2)</f>
        <v>0</v>
      </c>
      <c r="BL162" s="16" t="s">
        <v>335</v>
      </c>
      <c r="BM162" s="201" t="s">
        <v>565</v>
      </c>
    </row>
    <row r="163" spans="1:65" s="2" customFormat="1">
      <c r="A163" s="33"/>
      <c r="B163" s="34"/>
      <c r="C163" s="35"/>
      <c r="D163" s="203" t="s">
        <v>144</v>
      </c>
      <c r="E163" s="35"/>
      <c r="F163" s="204" t="s">
        <v>345</v>
      </c>
      <c r="G163" s="35"/>
      <c r="H163" s="35"/>
      <c r="I163" s="205"/>
      <c r="J163" s="35"/>
      <c r="K163" s="35"/>
      <c r="L163" s="38"/>
      <c r="M163" s="206"/>
      <c r="N163" s="207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144</v>
      </c>
      <c r="AU163" s="16" t="s">
        <v>87</v>
      </c>
    </row>
    <row r="164" spans="1:65" s="2" customFormat="1" ht="16.5" customHeight="1">
      <c r="A164" s="33"/>
      <c r="B164" s="34"/>
      <c r="C164" s="219" t="s">
        <v>244</v>
      </c>
      <c r="D164" s="219" t="s">
        <v>332</v>
      </c>
      <c r="E164" s="220" t="s">
        <v>365</v>
      </c>
      <c r="F164" s="221" t="s">
        <v>366</v>
      </c>
      <c r="G164" s="222" t="s">
        <v>172</v>
      </c>
      <c r="H164" s="223">
        <v>16</v>
      </c>
      <c r="I164" s="224"/>
      <c r="J164" s="225">
        <f>ROUND(I164*H164,2)</f>
        <v>0</v>
      </c>
      <c r="K164" s="221" t="s">
        <v>98</v>
      </c>
      <c r="L164" s="226"/>
      <c r="M164" s="227" t="s">
        <v>1</v>
      </c>
      <c r="N164" s="228" t="s">
        <v>42</v>
      </c>
      <c r="O164" s="70"/>
      <c r="P164" s="199">
        <f>O164*H164</f>
        <v>0</v>
      </c>
      <c r="Q164" s="199">
        <v>8.5199999999999998E-3</v>
      </c>
      <c r="R164" s="199">
        <f>Q164*H164</f>
        <v>0.13632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335</v>
      </c>
      <c r="AT164" s="201" t="s">
        <v>332</v>
      </c>
      <c r="AU164" s="201" t="s">
        <v>87</v>
      </c>
      <c r="AY164" s="16" t="s">
        <v>135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85</v>
      </c>
      <c r="BK164" s="202">
        <f>ROUND(I164*H164,2)</f>
        <v>0</v>
      </c>
      <c r="BL164" s="16" t="s">
        <v>335</v>
      </c>
      <c r="BM164" s="201" t="s">
        <v>566</v>
      </c>
    </row>
    <row r="165" spans="1:65" s="2" customFormat="1">
      <c r="A165" s="33"/>
      <c r="B165" s="34"/>
      <c r="C165" s="35"/>
      <c r="D165" s="203" t="s">
        <v>144</v>
      </c>
      <c r="E165" s="35"/>
      <c r="F165" s="204" t="s">
        <v>366</v>
      </c>
      <c r="G165" s="35"/>
      <c r="H165" s="35"/>
      <c r="I165" s="205"/>
      <c r="J165" s="35"/>
      <c r="K165" s="35"/>
      <c r="L165" s="38"/>
      <c r="M165" s="206"/>
      <c r="N165" s="207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144</v>
      </c>
      <c r="AU165" s="16" t="s">
        <v>87</v>
      </c>
    </row>
    <row r="166" spans="1:65" s="2" customFormat="1" ht="16.5" customHeight="1">
      <c r="A166" s="33"/>
      <c r="B166" s="34"/>
      <c r="C166" s="219" t="s">
        <v>7</v>
      </c>
      <c r="D166" s="219" t="s">
        <v>332</v>
      </c>
      <c r="E166" s="220" t="s">
        <v>369</v>
      </c>
      <c r="F166" s="221" t="s">
        <v>370</v>
      </c>
      <c r="G166" s="222" t="s">
        <v>172</v>
      </c>
      <c r="H166" s="223">
        <v>2</v>
      </c>
      <c r="I166" s="224"/>
      <c r="J166" s="225">
        <f>ROUND(I166*H166,2)</f>
        <v>0</v>
      </c>
      <c r="K166" s="221" t="s">
        <v>98</v>
      </c>
      <c r="L166" s="226"/>
      <c r="M166" s="227" t="s">
        <v>1</v>
      </c>
      <c r="N166" s="228" t="s">
        <v>42</v>
      </c>
      <c r="O166" s="70"/>
      <c r="P166" s="199">
        <f>O166*H166</f>
        <v>0</v>
      </c>
      <c r="Q166" s="199">
        <v>8.5199999999999998E-3</v>
      </c>
      <c r="R166" s="199">
        <f>Q166*H166</f>
        <v>1.704E-2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335</v>
      </c>
      <c r="AT166" s="201" t="s">
        <v>332</v>
      </c>
      <c r="AU166" s="201" t="s">
        <v>87</v>
      </c>
      <c r="AY166" s="16" t="s">
        <v>135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85</v>
      </c>
      <c r="BK166" s="202">
        <f>ROUND(I166*H166,2)</f>
        <v>0</v>
      </c>
      <c r="BL166" s="16" t="s">
        <v>335</v>
      </c>
      <c r="BM166" s="201" t="s">
        <v>567</v>
      </c>
    </row>
    <row r="167" spans="1:65" s="2" customFormat="1">
      <c r="A167" s="33"/>
      <c r="B167" s="34"/>
      <c r="C167" s="35"/>
      <c r="D167" s="203" t="s">
        <v>144</v>
      </c>
      <c r="E167" s="35"/>
      <c r="F167" s="204" t="s">
        <v>370</v>
      </c>
      <c r="G167" s="35"/>
      <c r="H167" s="35"/>
      <c r="I167" s="205"/>
      <c r="J167" s="35"/>
      <c r="K167" s="35"/>
      <c r="L167" s="38"/>
      <c r="M167" s="206"/>
      <c r="N167" s="207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144</v>
      </c>
      <c r="AU167" s="16" t="s">
        <v>87</v>
      </c>
    </row>
    <row r="168" spans="1:65" s="2" customFormat="1" ht="16.5" customHeight="1">
      <c r="A168" s="33"/>
      <c r="B168" s="34"/>
      <c r="C168" s="219" t="s">
        <v>255</v>
      </c>
      <c r="D168" s="219" t="s">
        <v>332</v>
      </c>
      <c r="E168" s="220" t="s">
        <v>402</v>
      </c>
      <c r="F168" s="221" t="s">
        <v>403</v>
      </c>
      <c r="G168" s="222" t="s">
        <v>172</v>
      </c>
      <c r="H168" s="223">
        <v>372</v>
      </c>
      <c r="I168" s="224"/>
      <c r="J168" s="225">
        <f>ROUND(I168*H168,2)</f>
        <v>0</v>
      </c>
      <c r="K168" s="221" t="s">
        <v>98</v>
      </c>
      <c r="L168" s="226"/>
      <c r="M168" s="227" t="s">
        <v>1</v>
      </c>
      <c r="N168" s="228" t="s">
        <v>42</v>
      </c>
      <c r="O168" s="70"/>
      <c r="P168" s="199">
        <f>O168*H168</f>
        <v>0</v>
      </c>
      <c r="Q168" s="199">
        <v>1.23E-3</v>
      </c>
      <c r="R168" s="199">
        <f>Q168*H168</f>
        <v>0.45755999999999997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335</v>
      </c>
      <c r="AT168" s="201" t="s">
        <v>332</v>
      </c>
      <c r="AU168" s="201" t="s">
        <v>87</v>
      </c>
      <c r="AY168" s="16" t="s">
        <v>135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85</v>
      </c>
      <c r="BK168" s="202">
        <f>ROUND(I168*H168,2)</f>
        <v>0</v>
      </c>
      <c r="BL168" s="16" t="s">
        <v>335</v>
      </c>
      <c r="BM168" s="201" t="s">
        <v>568</v>
      </c>
    </row>
    <row r="169" spans="1:65" s="2" customFormat="1">
      <c r="A169" s="33"/>
      <c r="B169" s="34"/>
      <c r="C169" s="35"/>
      <c r="D169" s="203" t="s">
        <v>144</v>
      </c>
      <c r="E169" s="35"/>
      <c r="F169" s="204" t="s">
        <v>403</v>
      </c>
      <c r="G169" s="35"/>
      <c r="H169" s="35"/>
      <c r="I169" s="205"/>
      <c r="J169" s="35"/>
      <c r="K169" s="35"/>
      <c r="L169" s="38"/>
      <c r="M169" s="206"/>
      <c r="N169" s="207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144</v>
      </c>
      <c r="AU169" s="16" t="s">
        <v>87</v>
      </c>
    </row>
    <row r="170" spans="1:65" s="13" customFormat="1">
      <c r="B170" s="208"/>
      <c r="C170" s="209"/>
      <c r="D170" s="203" t="s">
        <v>146</v>
      </c>
      <c r="E170" s="210" t="s">
        <v>1</v>
      </c>
      <c r="F170" s="211" t="s">
        <v>569</v>
      </c>
      <c r="G170" s="209"/>
      <c r="H170" s="212">
        <v>372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146</v>
      </c>
      <c r="AU170" s="218" t="s">
        <v>87</v>
      </c>
      <c r="AV170" s="13" t="s">
        <v>87</v>
      </c>
      <c r="AW170" s="13" t="s">
        <v>34</v>
      </c>
      <c r="AX170" s="13" t="s">
        <v>85</v>
      </c>
      <c r="AY170" s="218" t="s">
        <v>135</v>
      </c>
    </row>
    <row r="171" spans="1:65" s="2" customFormat="1" ht="16.5" customHeight="1">
      <c r="A171" s="33"/>
      <c r="B171" s="34"/>
      <c r="C171" s="219" t="s">
        <v>261</v>
      </c>
      <c r="D171" s="219" t="s">
        <v>332</v>
      </c>
      <c r="E171" s="220" t="s">
        <v>377</v>
      </c>
      <c r="F171" s="221" t="s">
        <v>378</v>
      </c>
      <c r="G171" s="222" t="s">
        <v>172</v>
      </c>
      <c r="H171" s="223">
        <v>72</v>
      </c>
      <c r="I171" s="224"/>
      <c r="J171" s="225">
        <f>ROUND(I171*H171,2)</f>
        <v>0</v>
      </c>
      <c r="K171" s="221" t="s">
        <v>98</v>
      </c>
      <c r="L171" s="226"/>
      <c r="M171" s="227" t="s">
        <v>1</v>
      </c>
      <c r="N171" s="228" t="s">
        <v>42</v>
      </c>
      <c r="O171" s="70"/>
      <c r="P171" s="199">
        <f>O171*H171</f>
        <v>0</v>
      </c>
      <c r="Q171" s="199">
        <v>5.1999999999999995E-4</v>
      </c>
      <c r="R171" s="199">
        <f>Q171*H171</f>
        <v>3.7439999999999994E-2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335</v>
      </c>
      <c r="AT171" s="201" t="s">
        <v>332</v>
      </c>
      <c r="AU171" s="201" t="s">
        <v>87</v>
      </c>
      <c r="AY171" s="16" t="s">
        <v>135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85</v>
      </c>
      <c r="BK171" s="202">
        <f>ROUND(I171*H171,2)</f>
        <v>0</v>
      </c>
      <c r="BL171" s="16" t="s">
        <v>335</v>
      </c>
      <c r="BM171" s="201" t="s">
        <v>570</v>
      </c>
    </row>
    <row r="172" spans="1:65" s="2" customFormat="1">
      <c r="A172" s="33"/>
      <c r="B172" s="34"/>
      <c r="C172" s="35"/>
      <c r="D172" s="203" t="s">
        <v>144</v>
      </c>
      <c r="E172" s="35"/>
      <c r="F172" s="204" t="s">
        <v>378</v>
      </c>
      <c r="G172" s="35"/>
      <c r="H172" s="35"/>
      <c r="I172" s="205"/>
      <c r="J172" s="35"/>
      <c r="K172" s="35"/>
      <c r="L172" s="38"/>
      <c r="M172" s="206"/>
      <c r="N172" s="207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144</v>
      </c>
      <c r="AU172" s="16" t="s">
        <v>87</v>
      </c>
    </row>
    <row r="173" spans="1:65" s="13" customFormat="1">
      <c r="B173" s="208"/>
      <c r="C173" s="209"/>
      <c r="D173" s="203" t="s">
        <v>146</v>
      </c>
      <c r="E173" s="210" t="s">
        <v>1</v>
      </c>
      <c r="F173" s="211" t="s">
        <v>571</v>
      </c>
      <c r="G173" s="209"/>
      <c r="H173" s="212">
        <v>72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146</v>
      </c>
      <c r="AU173" s="218" t="s">
        <v>87</v>
      </c>
      <c r="AV173" s="13" t="s">
        <v>87</v>
      </c>
      <c r="AW173" s="13" t="s">
        <v>34</v>
      </c>
      <c r="AX173" s="13" t="s">
        <v>85</v>
      </c>
      <c r="AY173" s="218" t="s">
        <v>135</v>
      </c>
    </row>
    <row r="174" spans="1:65" s="2" customFormat="1" ht="16.5" customHeight="1">
      <c r="A174" s="33"/>
      <c r="B174" s="34"/>
      <c r="C174" s="219" t="s">
        <v>266</v>
      </c>
      <c r="D174" s="219" t="s">
        <v>332</v>
      </c>
      <c r="E174" s="220" t="s">
        <v>387</v>
      </c>
      <c r="F174" s="221" t="s">
        <v>388</v>
      </c>
      <c r="G174" s="222" t="s">
        <v>172</v>
      </c>
      <c r="H174" s="223">
        <v>96</v>
      </c>
      <c r="I174" s="224"/>
      <c r="J174" s="225">
        <f>ROUND(I174*H174,2)</f>
        <v>0</v>
      </c>
      <c r="K174" s="221" t="s">
        <v>98</v>
      </c>
      <c r="L174" s="226"/>
      <c r="M174" s="227" t="s">
        <v>1</v>
      </c>
      <c r="N174" s="228" t="s">
        <v>42</v>
      </c>
      <c r="O174" s="70"/>
      <c r="P174" s="199">
        <f>O174*H174</f>
        <v>0</v>
      </c>
      <c r="Q174" s="199">
        <v>9.0000000000000006E-5</v>
      </c>
      <c r="R174" s="199">
        <f>Q174*H174</f>
        <v>8.6400000000000001E-3</v>
      </c>
      <c r="S174" s="199">
        <v>0</v>
      </c>
      <c r="T174" s="20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335</v>
      </c>
      <c r="AT174" s="201" t="s">
        <v>332</v>
      </c>
      <c r="AU174" s="201" t="s">
        <v>87</v>
      </c>
      <c r="AY174" s="16" t="s">
        <v>135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6" t="s">
        <v>85</v>
      </c>
      <c r="BK174" s="202">
        <f>ROUND(I174*H174,2)</f>
        <v>0</v>
      </c>
      <c r="BL174" s="16" t="s">
        <v>335</v>
      </c>
      <c r="BM174" s="201" t="s">
        <v>572</v>
      </c>
    </row>
    <row r="175" spans="1:65" s="2" customFormat="1">
      <c r="A175" s="33"/>
      <c r="B175" s="34"/>
      <c r="C175" s="35"/>
      <c r="D175" s="203" t="s">
        <v>144</v>
      </c>
      <c r="E175" s="35"/>
      <c r="F175" s="204" t="s">
        <v>388</v>
      </c>
      <c r="G175" s="35"/>
      <c r="H175" s="35"/>
      <c r="I175" s="205"/>
      <c r="J175" s="35"/>
      <c r="K175" s="35"/>
      <c r="L175" s="38"/>
      <c r="M175" s="206"/>
      <c r="N175" s="207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144</v>
      </c>
      <c r="AU175" s="16" t="s">
        <v>87</v>
      </c>
    </row>
    <row r="176" spans="1:65" s="13" customFormat="1">
      <c r="B176" s="208"/>
      <c r="C176" s="209"/>
      <c r="D176" s="203" t="s">
        <v>146</v>
      </c>
      <c r="E176" s="210" t="s">
        <v>1</v>
      </c>
      <c r="F176" s="211" t="s">
        <v>573</v>
      </c>
      <c r="G176" s="209"/>
      <c r="H176" s="212">
        <v>96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146</v>
      </c>
      <c r="AU176" s="218" t="s">
        <v>87</v>
      </c>
      <c r="AV176" s="13" t="s">
        <v>87</v>
      </c>
      <c r="AW176" s="13" t="s">
        <v>34</v>
      </c>
      <c r="AX176" s="13" t="s">
        <v>85</v>
      </c>
      <c r="AY176" s="218" t="s">
        <v>135</v>
      </c>
    </row>
    <row r="177" spans="1:65" s="2" customFormat="1" ht="16.5" customHeight="1">
      <c r="A177" s="33"/>
      <c r="B177" s="34"/>
      <c r="C177" s="219" t="s">
        <v>271</v>
      </c>
      <c r="D177" s="219" t="s">
        <v>332</v>
      </c>
      <c r="E177" s="220" t="s">
        <v>392</v>
      </c>
      <c r="F177" s="221" t="s">
        <v>393</v>
      </c>
      <c r="G177" s="222" t="s">
        <v>172</v>
      </c>
      <c r="H177" s="223">
        <v>186</v>
      </c>
      <c r="I177" s="224"/>
      <c r="J177" s="225">
        <f>ROUND(I177*H177,2)</f>
        <v>0</v>
      </c>
      <c r="K177" s="221" t="s">
        <v>98</v>
      </c>
      <c r="L177" s="226"/>
      <c r="M177" s="227" t="s">
        <v>1</v>
      </c>
      <c r="N177" s="228" t="s">
        <v>42</v>
      </c>
      <c r="O177" s="70"/>
      <c r="P177" s="199">
        <f>O177*H177</f>
        <v>0</v>
      </c>
      <c r="Q177" s="199">
        <v>1.8000000000000001E-4</v>
      </c>
      <c r="R177" s="199">
        <f>Q177*H177</f>
        <v>3.3480000000000003E-2</v>
      </c>
      <c r="S177" s="199">
        <v>0</v>
      </c>
      <c r="T177" s="20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1" t="s">
        <v>335</v>
      </c>
      <c r="AT177" s="201" t="s">
        <v>332</v>
      </c>
      <c r="AU177" s="201" t="s">
        <v>87</v>
      </c>
      <c r="AY177" s="16" t="s">
        <v>135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6" t="s">
        <v>85</v>
      </c>
      <c r="BK177" s="202">
        <f>ROUND(I177*H177,2)</f>
        <v>0</v>
      </c>
      <c r="BL177" s="16" t="s">
        <v>335</v>
      </c>
      <c r="BM177" s="201" t="s">
        <v>574</v>
      </c>
    </row>
    <row r="178" spans="1:65" s="2" customFormat="1">
      <c r="A178" s="33"/>
      <c r="B178" s="34"/>
      <c r="C178" s="35"/>
      <c r="D178" s="203" t="s">
        <v>144</v>
      </c>
      <c r="E178" s="35"/>
      <c r="F178" s="204" t="s">
        <v>393</v>
      </c>
      <c r="G178" s="35"/>
      <c r="H178" s="35"/>
      <c r="I178" s="205"/>
      <c r="J178" s="35"/>
      <c r="K178" s="35"/>
      <c r="L178" s="38"/>
      <c r="M178" s="206"/>
      <c r="N178" s="207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144</v>
      </c>
      <c r="AU178" s="16" t="s">
        <v>87</v>
      </c>
    </row>
    <row r="179" spans="1:65" s="13" customFormat="1">
      <c r="B179" s="208"/>
      <c r="C179" s="209"/>
      <c r="D179" s="203" t="s">
        <v>146</v>
      </c>
      <c r="E179" s="210" t="s">
        <v>1</v>
      </c>
      <c r="F179" s="211" t="s">
        <v>575</v>
      </c>
      <c r="G179" s="209"/>
      <c r="H179" s="212">
        <v>186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146</v>
      </c>
      <c r="AU179" s="218" t="s">
        <v>87</v>
      </c>
      <c r="AV179" s="13" t="s">
        <v>87</v>
      </c>
      <c r="AW179" s="13" t="s">
        <v>34</v>
      </c>
      <c r="AX179" s="13" t="s">
        <v>85</v>
      </c>
      <c r="AY179" s="218" t="s">
        <v>135</v>
      </c>
    </row>
    <row r="180" spans="1:65" s="2" customFormat="1" ht="16.5" customHeight="1">
      <c r="A180" s="33"/>
      <c r="B180" s="34"/>
      <c r="C180" s="219" t="s">
        <v>276</v>
      </c>
      <c r="D180" s="219" t="s">
        <v>332</v>
      </c>
      <c r="E180" s="220" t="s">
        <v>397</v>
      </c>
      <c r="F180" s="221" t="s">
        <v>398</v>
      </c>
      <c r="G180" s="222" t="s">
        <v>172</v>
      </c>
      <c r="H180" s="223">
        <v>18</v>
      </c>
      <c r="I180" s="224"/>
      <c r="J180" s="225">
        <f>ROUND(I180*H180,2)</f>
        <v>0</v>
      </c>
      <c r="K180" s="221" t="s">
        <v>98</v>
      </c>
      <c r="L180" s="226"/>
      <c r="M180" s="227" t="s">
        <v>1</v>
      </c>
      <c r="N180" s="228" t="s">
        <v>42</v>
      </c>
      <c r="O180" s="70"/>
      <c r="P180" s="199">
        <f>O180*H180</f>
        <v>0</v>
      </c>
      <c r="Q180" s="199">
        <v>9.0000000000000006E-5</v>
      </c>
      <c r="R180" s="199">
        <f>Q180*H180</f>
        <v>1.6200000000000001E-3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335</v>
      </c>
      <c r="AT180" s="201" t="s">
        <v>332</v>
      </c>
      <c r="AU180" s="201" t="s">
        <v>87</v>
      </c>
      <c r="AY180" s="16" t="s">
        <v>135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85</v>
      </c>
      <c r="BK180" s="202">
        <f>ROUND(I180*H180,2)</f>
        <v>0</v>
      </c>
      <c r="BL180" s="16" t="s">
        <v>335</v>
      </c>
      <c r="BM180" s="201" t="s">
        <v>576</v>
      </c>
    </row>
    <row r="181" spans="1:65" s="2" customFormat="1">
      <c r="A181" s="33"/>
      <c r="B181" s="34"/>
      <c r="C181" s="35"/>
      <c r="D181" s="203" t="s">
        <v>144</v>
      </c>
      <c r="E181" s="35"/>
      <c r="F181" s="204" t="s">
        <v>398</v>
      </c>
      <c r="G181" s="35"/>
      <c r="H181" s="35"/>
      <c r="I181" s="205"/>
      <c r="J181" s="35"/>
      <c r="K181" s="35"/>
      <c r="L181" s="38"/>
      <c r="M181" s="206"/>
      <c r="N181" s="207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144</v>
      </c>
      <c r="AU181" s="16" t="s">
        <v>87</v>
      </c>
    </row>
    <row r="182" spans="1:65" s="2" customFormat="1" ht="16.5" customHeight="1">
      <c r="A182" s="33"/>
      <c r="B182" s="34"/>
      <c r="C182" s="219" t="s">
        <v>281</v>
      </c>
      <c r="D182" s="219" t="s">
        <v>332</v>
      </c>
      <c r="E182" s="220" t="s">
        <v>407</v>
      </c>
      <c r="F182" s="221" t="s">
        <v>408</v>
      </c>
      <c r="G182" s="222" t="s">
        <v>172</v>
      </c>
      <c r="H182" s="223">
        <v>12</v>
      </c>
      <c r="I182" s="224"/>
      <c r="J182" s="225">
        <f>ROUND(I182*H182,2)</f>
        <v>0</v>
      </c>
      <c r="K182" s="221" t="s">
        <v>98</v>
      </c>
      <c r="L182" s="226"/>
      <c r="M182" s="227" t="s">
        <v>1</v>
      </c>
      <c r="N182" s="228" t="s">
        <v>42</v>
      </c>
      <c r="O182" s="70"/>
      <c r="P182" s="199">
        <f>O182*H182</f>
        <v>0</v>
      </c>
      <c r="Q182" s="199">
        <v>1.162E-2</v>
      </c>
      <c r="R182" s="199">
        <f>Q182*H182</f>
        <v>0.13944000000000001</v>
      </c>
      <c r="S182" s="199">
        <v>0</v>
      </c>
      <c r="T182" s="20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1" t="s">
        <v>335</v>
      </c>
      <c r="AT182" s="201" t="s">
        <v>332</v>
      </c>
      <c r="AU182" s="201" t="s">
        <v>87</v>
      </c>
      <c r="AY182" s="16" t="s">
        <v>135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6" t="s">
        <v>85</v>
      </c>
      <c r="BK182" s="202">
        <f>ROUND(I182*H182,2)</f>
        <v>0</v>
      </c>
      <c r="BL182" s="16" t="s">
        <v>335</v>
      </c>
      <c r="BM182" s="201" t="s">
        <v>577</v>
      </c>
    </row>
    <row r="183" spans="1:65" s="2" customFormat="1">
      <c r="A183" s="33"/>
      <c r="B183" s="34"/>
      <c r="C183" s="35"/>
      <c r="D183" s="203" t="s">
        <v>144</v>
      </c>
      <c r="E183" s="35"/>
      <c r="F183" s="204" t="s">
        <v>408</v>
      </c>
      <c r="G183" s="35"/>
      <c r="H183" s="35"/>
      <c r="I183" s="205"/>
      <c r="J183" s="35"/>
      <c r="K183" s="35"/>
      <c r="L183" s="38"/>
      <c r="M183" s="206"/>
      <c r="N183" s="207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144</v>
      </c>
      <c r="AU183" s="16" t="s">
        <v>87</v>
      </c>
    </row>
    <row r="184" spans="1:65" s="2" customFormat="1" ht="16.5" customHeight="1">
      <c r="A184" s="33"/>
      <c r="B184" s="34"/>
      <c r="C184" s="219" t="s">
        <v>286</v>
      </c>
      <c r="D184" s="219" t="s">
        <v>332</v>
      </c>
      <c r="E184" s="220" t="s">
        <v>411</v>
      </c>
      <c r="F184" s="221" t="s">
        <v>412</v>
      </c>
      <c r="G184" s="222" t="s">
        <v>172</v>
      </c>
      <c r="H184" s="223">
        <v>24</v>
      </c>
      <c r="I184" s="224"/>
      <c r="J184" s="225">
        <f>ROUND(I184*H184,2)</f>
        <v>0</v>
      </c>
      <c r="K184" s="221" t="s">
        <v>98</v>
      </c>
      <c r="L184" s="226"/>
      <c r="M184" s="227" t="s">
        <v>1</v>
      </c>
      <c r="N184" s="228" t="s">
        <v>42</v>
      </c>
      <c r="O184" s="70"/>
      <c r="P184" s="199">
        <f>O184*H184</f>
        <v>0</v>
      </c>
      <c r="Q184" s="199">
        <v>5.2999999999999998E-4</v>
      </c>
      <c r="R184" s="199">
        <f>Q184*H184</f>
        <v>1.2719999999999999E-2</v>
      </c>
      <c r="S184" s="199">
        <v>0</v>
      </c>
      <c r="T184" s="20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1" t="s">
        <v>335</v>
      </c>
      <c r="AT184" s="201" t="s">
        <v>332</v>
      </c>
      <c r="AU184" s="201" t="s">
        <v>87</v>
      </c>
      <c r="AY184" s="16" t="s">
        <v>135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6" t="s">
        <v>85</v>
      </c>
      <c r="BK184" s="202">
        <f>ROUND(I184*H184,2)</f>
        <v>0</v>
      </c>
      <c r="BL184" s="16" t="s">
        <v>335</v>
      </c>
      <c r="BM184" s="201" t="s">
        <v>578</v>
      </c>
    </row>
    <row r="185" spans="1:65" s="2" customFormat="1">
      <c r="A185" s="33"/>
      <c r="B185" s="34"/>
      <c r="C185" s="35"/>
      <c r="D185" s="203" t="s">
        <v>144</v>
      </c>
      <c r="E185" s="35"/>
      <c r="F185" s="204" t="s">
        <v>412</v>
      </c>
      <c r="G185" s="35"/>
      <c r="H185" s="35"/>
      <c r="I185" s="205"/>
      <c r="J185" s="35"/>
      <c r="K185" s="35"/>
      <c r="L185" s="38"/>
      <c r="M185" s="206"/>
      <c r="N185" s="207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144</v>
      </c>
      <c r="AU185" s="16" t="s">
        <v>87</v>
      </c>
    </row>
    <row r="186" spans="1:65" s="2" customFormat="1" ht="16.5" customHeight="1">
      <c r="A186" s="33"/>
      <c r="B186" s="34"/>
      <c r="C186" s="219" t="s">
        <v>293</v>
      </c>
      <c r="D186" s="219" t="s">
        <v>332</v>
      </c>
      <c r="E186" s="220" t="s">
        <v>415</v>
      </c>
      <c r="F186" s="221" t="s">
        <v>416</v>
      </c>
      <c r="G186" s="222" t="s">
        <v>172</v>
      </c>
      <c r="H186" s="223">
        <v>24</v>
      </c>
      <c r="I186" s="224"/>
      <c r="J186" s="225">
        <f>ROUND(I186*H186,2)</f>
        <v>0</v>
      </c>
      <c r="K186" s="221" t="s">
        <v>98</v>
      </c>
      <c r="L186" s="226"/>
      <c r="M186" s="227" t="s">
        <v>1</v>
      </c>
      <c r="N186" s="228" t="s">
        <v>42</v>
      </c>
      <c r="O186" s="70"/>
      <c r="P186" s="199">
        <f>O186*H186</f>
        <v>0</v>
      </c>
      <c r="Q186" s="199">
        <v>1.2E-4</v>
      </c>
      <c r="R186" s="199">
        <f>Q186*H186</f>
        <v>2.8800000000000002E-3</v>
      </c>
      <c r="S186" s="199">
        <v>0</v>
      </c>
      <c r="T186" s="20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1" t="s">
        <v>335</v>
      </c>
      <c r="AT186" s="201" t="s">
        <v>332</v>
      </c>
      <c r="AU186" s="201" t="s">
        <v>87</v>
      </c>
      <c r="AY186" s="16" t="s">
        <v>135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85</v>
      </c>
      <c r="BK186" s="202">
        <f>ROUND(I186*H186,2)</f>
        <v>0</v>
      </c>
      <c r="BL186" s="16" t="s">
        <v>335</v>
      </c>
      <c r="BM186" s="201" t="s">
        <v>579</v>
      </c>
    </row>
    <row r="187" spans="1:65" s="2" customFormat="1">
      <c r="A187" s="33"/>
      <c r="B187" s="34"/>
      <c r="C187" s="35"/>
      <c r="D187" s="203" t="s">
        <v>144</v>
      </c>
      <c r="E187" s="35"/>
      <c r="F187" s="204" t="s">
        <v>416</v>
      </c>
      <c r="G187" s="35"/>
      <c r="H187" s="35"/>
      <c r="I187" s="205"/>
      <c r="J187" s="35"/>
      <c r="K187" s="35"/>
      <c r="L187" s="38"/>
      <c r="M187" s="206"/>
      <c r="N187" s="207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144</v>
      </c>
      <c r="AU187" s="16" t="s">
        <v>87</v>
      </c>
    </row>
    <row r="188" spans="1:65" s="2" customFormat="1" ht="16.5" customHeight="1">
      <c r="A188" s="33"/>
      <c r="B188" s="34"/>
      <c r="C188" s="219" t="s">
        <v>298</v>
      </c>
      <c r="D188" s="219" t="s">
        <v>332</v>
      </c>
      <c r="E188" s="220" t="s">
        <v>344</v>
      </c>
      <c r="F188" s="221" t="s">
        <v>345</v>
      </c>
      <c r="G188" s="222" t="s">
        <v>172</v>
      </c>
      <c r="H188" s="223">
        <v>2</v>
      </c>
      <c r="I188" s="224"/>
      <c r="J188" s="225">
        <f>ROUND(I188*H188,2)</f>
        <v>0</v>
      </c>
      <c r="K188" s="221" t="s">
        <v>98</v>
      </c>
      <c r="L188" s="226"/>
      <c r="M188" s="227" t="s">
        <v>1</v>
      </c>
      <c r="N188" s="228" t="s">
        <v>42</v>
      </c>
      <c r="O188" s="70"/>
      <c r="P188" s="199">
        <f>O188*H188</f>
        <v>0</v>
      </c>
      <c r="Q188" s="199">
        <v>9.7000000000000003E-2</v>
      </c>
      <c r="R188" s="199">
        <f>Q188*H188</f>
        <v>0.19400000000000001</v>
      </c>
      <c r="S188" s="199">
        <v>0</v>
      </c>
      <c r="T188" s="20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335</v>
      </c>
      <c r="AT188" s="201" t="s">
        <v>332</v>
      </c>
      <c r="AU188" s="201" t="s">
        <v>87</v>
      </c>
      <c r="AY188" s="16" t="s">
        <v>135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85</v>
      </c>
      <c r="BK188" s="202">
        <f>ROUND(I188*H188,2)</f>
        <v>0</v>
      </c>
      <c r="BL188" s="16" t="s">
        <v>335</v>
      </c>
      <c r="BM188" s="201" t="s">
        <v>580</v>
      </c>
    </row>
    <row r="189" spans="1:65" s="2" customFormat="1">
      <c r="A189" s="33"/>
      <c r="B189" s="34"/>
      <c r="C189" s="35"/>
      <c r="D189" s="203" t="s">
        <v>144</v>
      </c>
      <c r="E189" s="35"/>
      <c r="F189" s="204" t="s">
        <v>345</v>
      </c>
      <c r="G189" s="35"/>
      <c r="H189" s="35"/>
      <c r="I189" s="205"/>
      <c r="J189" s="35"/>
      <c r="K189" s="35"/>
      <c r="L189" s="38"/>
      <c r="M189" s="206"/>
      <c r="N189" s="207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144</v>
      </c>
      <c r="AU189" s="16" t="s">
        <v>87</v>
      </c>
    </row>
    <row r="190" spans="1:65" s="2" customFormat="1" ht="16.5" customHeight="1">
      <c r="A190" s="33"/>
      <c r="B190" s="34"/>
      <c r="C190" s="219" t="s">
        <v>304</v>
      </c>
      <c r="D190" s="219" t="s">
        <v>332</v>
      </c>
      <c r="E190" s="220" t="s">
        <v>581</v>
      </c>
      <c r="F190" s="221" t="s">
        <v>582</v>
      </c>
      <c r="G190" s="222" t="s">
        <v>172</v>
      </c>
      <c r="H190" s="223">
        <v>8</v>
      </c>
      <c r="I190" s="224"/>
      <c r="J190" s="225">
        <f>ROUND(I190*H190,2)</f>
        <v>0</v>
      </c>
      <c r="K190" s="221" t="s">
        <v>98</v>
      </c>
      <c r="L190" s="226"/>
      <c r="M190" s="227" t="s">
        <v>1</v>
      </c>
      <c r="N190" s="228" t="s">
        <v>42</v>
      </c>
      <c r="O190" s="70"/>
      <c r="P190" s="199">
        <f>O190*H190</f>
        <v>0</v>
      </c>
      <c r="Q190" s="199">
        <v>2.14E-3</v>
      </c>
      <c r="R190" s="199">
        <f>Q190*H190</f>
        <v>1.712E-2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335</v>
      </c>
      <c r="AT190" s="201" t="s">
        <v>332</v>
      </c>
      <c r="AU190" s="201" t="s">
        <v>87</v>
      </c>
      <c r="AY190" s="16" t="s">
        <v>135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85</v>
      </c>
      <c r="BK190" s="202">
        <f>ROUND(I190*H190,2)</f>
        <v>0</v>
      </c>
      <c r="BL190" s="16" t="s">
        <v>335</v>
      </c>
      <c r="BM190" s="201" t="s">
        <v>583</v>
      </c>
    </row>
    <row r="191" spans="1:65" s="2" customFormat="1">
      <c r="A191" s="33"/>
      <c r="B191" s="34"/>
      <c r="C191" s="35"/>
      <c r="D191" s="203" t="s">
        <v>144</v>
      </c>
      <c r="E191" s="35"/>
      <c r="F191" s="204" t="s">
        <v>582</v>
      </c>
      <c r="G191" s="35"/>
      <c r="H191" s="35"/>
      <c r="I191" s="205"/>
      <c r="J191" s="35"/>
      <c r="K191" s="35"/>
      <c r="L191" s="38"/>
      <c r="M191" s="206"/>
      <c r="N191" s="207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144</v>
      </c>
      <c r="AU191" s="16" t="s">
        <v>87</v>
      </c>
    </row>
    <row r="192" spans="1:65" s="2" customFormat="1" ht="16.5" customHeight="1">
      <c r="A192" s="33"/>
      <c r="B192" s="34"/>
      <c r="C192" s="219" t="s">
        <v>310</v>
      </c>
      <c r="D192" s="219" t="s">
        <v>332</v>
      </c>
      <c r="E192" s="220" t="s">
        <v>387</v>
      </c>
      <c r="F192" s="221" t="s">
        <v>388</v>
      </c>
      <c r="G192" s="222" t="s">
        <v>172</v>
      </c>
      <c r="H192" s="223">
        <v>8</v>
      </c>
      <c r="I192" s="224"/>
      <c r="J192" s="225">
        <f>ROUND(I192*H192,2)</f>
        <v>0</v>
      </c>
      <c r="K192" s="221" t="s">
        <v>98</v>
      </c>
      <c r="L192" s="226"/>
      <c r="M192" s="227" t="s">
        <v>1</v>
      </c>
      <c r="N192" s="228" t="s">
        <v>42</v>
      </c>
      <c r="O192" s="70"/>
      <c r="P192" s="199">
        <f>O192*H192</f>
        <v>0</v>
      </c>
      <c r="Q192" s="199">
        <v>9.0000000000000006E-5</v>
      </c>
      <c r="R192" s="199">
        <f>Q192*H192</f>
        <v>7.2000000000000005E-4</v>
      </c>
      <c r="S192" s="199">
        <v>0</v>
      </c>
      <c r="T192" s="20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1" t="s">
        <v>335</v>
      </c>
      <c r="AT192" s="201" t="s">
        <v>332</v>
      </c>
      <c r="AU192" s="201" t="s">
        <v>87</v>
      </c>
      <c r="AY192" s="16" t="s">
        <v>135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6" t="s">
        <v>85</v>
      </c>
      <c r="BK192" s="202">
        <f>ROUND(I192*H192,2)</f>
        <v>0</v>
      </c>
      <c r="BL192" s="16" t="s">
        <v>335</v>
      </c>
      <c r="BM192" s="201" t="s">
        <v>584</v>
      </c>
    </row>
    <row r="193" spans="1:65" s="2" customFormat="1">
      <c r="A193" s="33"/>
      <c r="B193" s="34"/>
      <c r="C193" s="35"/>
      <c r="D193" s="203" t="s">
        <v>144</v>
      </c>
      <c r="E193" s="35"/>
      <c r="F193" s="204" t="s">
        <v>388</v>
      </c>
      <c r="G193" s="35"/>
      <c r="H193" s="35"/>
      <c r="I193" s="205"/>
      <c r="J193" s="35"/>
      <c r="K193" s="35"/>
      <c r="L193" s="38"/>
      <c r="M193" s="206"/>
      <c r="N193" s="207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144</v>
      </c>
      <c r="AU193" s="16" t="s">
        <v>87</v>
      </c>
    </row>
    <row r="194" spans="1:65" s="2" customFormat="1" ht="16.5" customHeight="1">
      <c r="A194" s="33"/>
      <c r="B194" s="34"/>
      <c r="C194" s="219" t="s">
        <v>316</v>
      </c>
      <c r="D194" s="219" t="s">
        <v>332</v>
      </c>
      <c r="E194" s="220" t="s">
        <v>585</v>
      </c>
      <c r="F194" s="221" t="s">
        <v>586</v>
      </c>
      <c r="G194" s="222" t="s">
        <v>172</v>
      </c>
      <c r="H194" s="223">
        <v>8</v>
      </c>
      <c r="I194" s="224"/>
      <c r="J194" s="225">
        <f>ROUND(I194*H194,2)</f>
        <v>0</v>
      </c>
      <c r="K194" s="221" t="s">
        <v>98</v>
      </c>
      <c r="L194" s="226"/>
      <c r="M194" s="227" t="s">
        <v>1</v>
      </c>
      <c r="N194" s="228" t="s">
        <v>42</v>
      </c>
      <c r="O194" s="70"/>
      <c r="P194" s="199">
        <f>O194*H194</f>
        <v>0</v>
      </c>
      <c r="Q194" s="199">
        <v>1.4999999999999999E-4</v>
      </c>
      <c r="R194" s="199">
        <f>Q194*H194</f>
        <v>1.1999999999999999E-3</v>
      </c>
      <c r="S194" s="199">
        <v>0</v>
      </c>
      <c r="T194" s="20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1" t="s">
        <v>335</v>
      </c>
      <c r="AT194" s="201" t="s">
        <v>332</v>
      </c>
      <c r="AU194" s="201" t="s">
        <v>87</v>
      </c>
      <c r="AY194" s="16" t="s">
        <v>135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6" t="s">
        <v>85</v>
      </c>
      <c r="BK194" s="202">
        <f>ROUND(I194*H194,2)</f>
        <v>0</v>
      </c>
      <c r="BL194" s="16" t="s">
        <v>335</v>
      </c>
      <c r="BM194" s="201" t="s">
        <v>587</v>
      </c>
    </row>
    <row r="195" spans="1:65" s="2" customFormat="1">
      <c r="A195" s="33"/>
      <c r="B195" s="34"/>
      <c r="C195" s="35"/>
      <c r="D195" s="203" t="s">
        <v>144</v>
      </c>
      <c r="E195" s="35"/>
      <c r="F195" s="204" t="s">
        <v>586</v>
      </c>
      <c r="G195" s="35"/>
      <c r="H195" s="35"/>
      <c r="I195" s="205"/>
      <c r="J195" s="35"/>
      <c r="K195" s="35"/>
      <c r="L195" s="38"/>
      <c r="M195" s="206"/>
      <c r="N195" s="207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144</v>
      </c>
      <c r="AU195" s="16" t="s">
        <v>87</v>
      </c>
    </row>
    <row r="196" spans="1:65" s="2" customFormat="1" ht="16.5" customHeight="1">
      <c r="A196" s="33"/>
      <c r="B196" s="34"/>
      <c r="C196" s="219" t="s">
        <v>321</v>
      </c>
      <c r="D196" s="219" t="s">
        <v>332</v>
      </c>
      <c r="E196" s="220" t="s">
        <v>588</v>
      </c>
      <c r="F196" s="221" t="s">
        <v>589</v>
      </c>
      <c r="G196" s="222" t="s">
        <v>172</v>
      </c>
      <c r="H196" s="223">
        <v>1</v>
      </c>
      <c r="I196" s="224"/>
      <c r="J196" s="225">
        <f>ROUND(I196*H196,2)</f>
        <v>0</v>
      </c>
      <c r="K196" s="221" t="s">
        <v>98</v>
      </c>
      <c r="L196" s="226"/>
      <c r="M196" s="227" t="s">
        <v>1</v>
      </c>
      <c r="N196" s="228" t="s">
        <v>42</v>
      </c>
      <c r="O196" s="70"/>
      <c r="P196" s="199">
        <f>O196*H196</f>
        <v>0</v>
      </c>
      <c r="Q196" s="199">
        <v>3.0999999999999999E-3</v>
      </c>
      <c r="R196" s="199">
        <f>Q196*H196</f>
        <v>3.0999999999999999E-3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335</v>
      </c>
      <c r="AT196" s="201" t="s">
        <v>332</v>
      </c>
      <c r="AU196" s="201" t="s">
        <v>87</v>
      </c>
      <c r="AY196" s="16" t="s">
        <v>135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85</v>
      </c>
      <c r="BK196" s="202">
        <f>ROUND(I196*H196,2)</f>
        <v>0</v>
      </c>
      <c r="BL196" s="16" t="s">
        <v>335</v>
      </c>
      <c r="BM196" s="201" t="s">
        <v>590</v>
      </c>
    </row>
    <row r="197" spans="1:65" s="2" customFormat="1">
      <c r="A197" s="33"/>
      <c r="B197" s="34"/>
      <c r="C197" s="35"/>
      <c r="D197" s="203" t="s">
        <v>144</v>
      </c>
      <c r="E197" s="35"/>
      <c r="F197" s="204" t="s">
        <v>589</v>
      </c>
      <c r="G197" s="35"/>
      <c r="H197" s="35"/>
      <c r="I197" s="205"/>
      <c r="J197" s="35"/>
      <c r="K197" s="35"/>
      <c r="L197" s="38"/>
      <c r="M197" s="206"/>
      <c r="N197" s="207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144</v>
      </c>
      <c r="AU197" s="16" t="s">
        <v>87</v>
      </c>
    </row>
    <row r="198" spans="1:65" s="2" customFormat="1" ht="16.5" customHeight="1">
      <c r="A198" s="33"/>
      <c r="B198" s="34"/>
      <c r="C198" s="219" t="s">
        <v>326</v>
      </c>
      <c r="D198" s="219" t="s">
        <v>332</v>
      </c>
      <c r="E198" s="220" t="s">
        <v>591</v>
      </c>
      <c r="F198" s="221" t="s">
        <v>592</v>
      </c>
      <c r="G198" s="222" t="s">
        <v>200</v>
      </c>
      <c r="H198" s="223">
        <v>3</v>
      </c>
      <c r="I198" s="224"/>
      <c r="J198" s="225">
        <f>ROUND(I198*H198,2)</f>
        <v>0</v>
      </c>
      <c r="K198" s="221" t="s">
        <v>98</v>
      </c>
      <c r="L198" s="226"/>
      <c r="M198" s="227" t="s">
        <v>1</v>
      </c>
      <c r="N198" s="228" t="s">
        <v>42</v>
      </c>
      <c r="O198" s="70"/>
      <c r="P198" s="199">
        <f>O198*H198</f>
        <v>0</v>
      </c>
      <c r="Q198" s="199">
        <v>3.2000000000000002E-3</v>
      </c>
      <c r="R198" s="199">
        <f>Q198*H198</f>
        <v>9.6000000000000009E-3</v>
      </c>
      <c r="S198" s="199">
        <v>0</v>
      </c>
      <c r="T198" s="20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1" t="s">
        <v>335</v>
      </c>
      <c r="AT198" s="201" t="s">
        <v>332</v>
      </c>
      <c r="AU198" s="201" t="s">
        <v>87</v>
      </c>
      <c r="AY198" s="16" t="s">
        <v>135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6" t="s">
        <v>85</v>
      </c>
      <c r="BK198" s="202">
        <f>ROUND(I198*H198,2)</f>
        <v>0</v>
      </c>
      <c r="BL198" s="16" t="s">
        <v>335</v>
      </c>
      <c r="BM198" s="201" t="s">
        <v>593</v>
      </c>
    </row>
    <row r="199" spans="1:65" s="2" customFormat="1">
      <c r="A199" s="33"/>
      <c r="B199" s="34"/>
      <c r="C199" s="35"/>
      <c r="D199" s="203" t="s">
        <v>144</v>
      </c>
      <c r="E199" s="35"/>
      <c r="F199" s="204" t="s">
        <v>592</v>
      </c>
      <c r="G199" s="35"/>
      <c r="H199" s="35"/>
      <c r="I199" s="205"/>
      <c r="J199" s="35"/>
      <c r="K199" s="35"/>
      <c r="L199" s="38"/>
      <c r="M199" s="206"/>
      <c r="N199" s="207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144</v>
      </c>
      <c r="AU199" s="16" t="s">
        <v>87</v>
      </c>
    </row>
    <row r="200" spans="1:65" s="2" customFormat="1" ht="16.5" customHeight="1">
      <c r="A200" s="33"/>
      <c r="B200" s="34"/>
      <c r="C200" s="219" t="s">
        <v>331</v>
      </c>
      <c r="D200" s="219" t="s">
        <v>332</v>
      </c>
      <c r="E200" s="220" t="s">
        <v>594</v>
      </c>
      <c r="F200" s="221" t="s">
        <v>595</v>
      </c>
      <c r="G200" s="222" t="s">
        <v>172</v>
      </c>
      <c r="H200" s="223">
        <v>2</v>
      </c>
      <c r="I200" s="224"/>
      <c r="J200" s="225">
        <f>ROUND(I200*H200,2)</f>
        <v>0</v>
      </c>
      <c r="K200" s="221" t="s">
        <v>98</v>
      </c>
      <c r="L200" s="226"/>
      <c r="M200" s="227" t="s">
        <v>1</v>
      </c>
      <c r="N200" s="228" t="s">
        <v>42</v>
      </c>
      <c r="O200" s="70"/>
      <c r="P200" s="199">
        <f>O200*H200</f>
        <v>0</v>
      </c>
      <c r="Q200" s="199">
        <v>1.4999999999999999E-4</v>
      </c>
      <c r="R200" s="199">
        <f>Q200*H200</f>
        <v>2.9999999999999997E-4</v>
      </c>
      <c r="S200" s="199">
        <v>0</v>
      </c>
      <c r="T200" s="20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335</v>
      </c>
      <c r="AT200" s="201" t="s">
        <v>332</v>
      </c>
      <c r="AU200" s="201" t="s">
        <v>87</v>
      </c>
      <c r="AY200" s="16" t="s">
        <v>135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85</v>
      </c>
      <c r="BK200" s="202">
        <f>ROUND(I200*H200,2)</f>
        <v>0</v>
      </c>
      <c r="BL200" s="16" t="s">
        <v>335</v>
      </c>
      <c r="BM200" s="201" t="s">
        <v>596</v>
      </c>
    </row>
    <row r="201" spans="1:65" s="2" customFormat="1">
      <c r="A201" s="33"/>
      <c r="B201" s="34"/>
      <c r="C201" s="35"/>
      <c r="D201" s="203" t="s">
        <v>144</v>
      </c>
      <c r="E201" s="35"/>
      <c r="F201" s="204" t="s">
        <v>595</v>
      </c>
      <c r="G201" s="35"/>
      <c r="H201" s="35"/>
      <c r="I201" s="205"/>
      <c r="J201" s="35"/>
      <c r="K201" s="35"/>
      <c r="L201" s="38"/>
      <c r="M201" s="206"/>
      <c r="N201" s="207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144</v>
      </c>
      <c r="AU201" s="16" t="s">
        <v>87</v>
      </c>
    </row>
    <row r="202" spans="1:65" s="2" customFormat="1" ht="16.5" customHeight="1">
      <c r="A202" s="33"/>
      <c r="B202" s="34"/>
      <c r="C202" s="219" t="s">
        <v>338</v>
      </c>
      <c r="D202" s="219" t="s">
        <v>332</v>
      </c>
      <c r="E202" s="220" t="s">
        <v>597</v>
      </c>
      <c r="F202" s="221" t="s">
        <v>598</v>
      </c>
      <c r="G202" s="222" t="s">
        <v>172</v>
      </c>
      <c r="H202" s="223">
        <v>1</v>
      </c>
      <c r="I202" s="224"/>
      <c r="J202" s="225">
        <f>ROUND(I202*H202,2)</f>
        <v>0</v>
      </c>
      <c r="K202" s="221" t="s">
        <v>98</v>
      </c>
      <c r="L202" s="226"/>
      <c r="M202" s="227" t="s">
        <v>1</v>
      </c>
      <c r="N202" s="228" t="s">
        <v>42</v>
      </c>
      <c r="O202" s="70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335</v>
      </c>
      <c r="AT202" s="201" t="s">
        <v>332</v>
      </c>
      <c r="AU202" s="201" t="s">
        <v>87</v>
      </c>
      <c r="AY202" s="16" t="s">
        <v>135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85</v>
      </c>
      <c r="BK202" s="202">
        <f>ROUND(I202*H202,2)</f>
        <v>0</v>
      </c>
      <c r="BL202" s="16" t="s">
        <v>335</v>
      </c>
      <c r="BM202" s="201" t="s">
        <v>599</v>
      </c>
    </row>
    <row r="203" spans="1:65" s="2" customFormat="1">
      <c r="A203" s="33"/>
      <c r="B203" s="34"/>
      <c r="C203" s="35"/>
      <c r="D203" s="203" t="s">
        <v>144</v>
      </c>
      <c r="E203" s="35"/>
      <c r="F203" s="204" t="s">
        <v>598</v>
      </c>
      <c r="G203" s="35"/>
      <c r="H203" s="35"/>
      <c r="I203" s="205"/>
      <c r="J203" s="35"/>
      <c r="K203" s="35"/>
      <c r="L203" s="38"/>
      <c r="M203" s="206"/>
      <c r="N203" s="207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144</v>
      </c>
      <c r="AU203" s="16" t="s">
        <v>87</v>
      </c>
    </row>
    <row r="204" spans="1:65" s="2" customFormat="1" ht="16.5" customHeight="1">
      <c r="A204" s="33"/>
      <c r="B204" s="34"/>
      <c r="C204" s="219" t="s">
        <v>343</v>
      </c>
      <c r="D204" s="219" t="s">
        <v>332</v>
      </c>
      <c r="E204" s="220" t="s">
        <v>600</v>
      </c>
      <c r="F204" s="221" t="s">
        <v>601</v>
      </c>
      <c r="G204" s="222" t="s">
        <v>150</v>
      </c>
      <c r="H204" s="223">
        <v>3</v>
      </c>
      <c r="I204" s="224"/>
      <c r="J204" s="225">
        <f>ROUND(I204*H204,2)</f>
        <v>0</v>
      </c>
      <c r="K204" s="221" t="s">
        <v>1</v>
      </c>
      <c r="L204" s="226"/>
      <c r="M204" s="227" t="s">
        <v>1</v>
      </c>
      <c r="N204" s="228" t="s">
        <v>42</v>
      </c>
      <c r="O204" s="70"/>
      <c r="P204" s="199">
        <f>O204*H204</f>
        <v>0</v>
      </c>
      <c r="Q204" s="199">
        <v>1</v>
      </c>
      <c r="R204" s="199">
        <f>Q204*H204</f>
        <v>3</v>
      </c>
      <c r="S204" s="199">
        <v>0</v>
      </c>
      <c r="T204" s="20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335</v>
      </c>
      <c r="AT204" s="201" t="s">
        <v>332</v>
      </c>
      <c r="AU204" s="201" t="s">
        <v>87</v>
      </c>
      <c r="AY204" s="16" t="s">
        <v>135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6" t="s">
        <v>85</v>
      </c>
      <c r="BK204" s="202">
        <f>ROUND(I204*H204,2)</f>
        <v>0</v>
      </c>
      <c r="BL204" s="16" t="s">
        <v>335</v>
      </c>
      <c r="BM204" s="201" t="s">
        <v>602</v>
      </c>
    </row>
    <row r="205" spans="1:65" s="2" customFormat="1">
      <c r="A205" s="33"/>
      <c r="B205" s="34"/>
      <c r="C205" s="35"/>
      <c r="D205" s="203" t="s">
        <v>144</v>
      </c>
      <c r="E205" s="35"/>
      <c r="F205" s="204" t="s">
        <v>603</v>
      </c>
      <c r="G205" s="35"/>
      <c r="H205" s="35"/>
      <c r="I205" s="205"/>
      <c r="J205" s="35"/>
      <c r="K205" s="35"/>
      <c r="L205" s="38"/>
      <c r="M205" s="206"/>
      <c r="N205" s="207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144</v>
      </c>
      <c r="AU205" s="16" t="s">
        <v>87</v>
      </c>
    </row>
    <row r="206" spans="1:65" s="2" customFormat="1" ht="16.5" customHeight="1">
      <c r="A206" s="33"/>
      <c r="B206" s="34"/>
      <c r="C206" s="219" t="s">
        <v>348</v>
      </c>
      <c r="D206" s="219" t="s">
        <v>332</v>
      </c>
      <c r="E206" s="220" t="s">
        <v>604</v>
      </c>
      <c r="F206" s="221" t="s">
        <v>605</v>
      </c>
      <c r="G206" s="222" t="s">
        <v>606</v>
      </c>
      <c r="H206" s="223">
        <v>0.5</v>
      </c>
      <c r="I206" s="224"/>
      <c r="J206" s="225">
        <f>ROUND(I206*H206,2)</f>
        <v>0</v>
      </c>
      <c r="K206" s="221" t="s">
        <v>1</v>
      </c>
      <c r="L206" s="226"/>
      <c r="M206" s="227" t="s">
        <v>1</v>
      </c>
      <c r="N206" s="228" t="s">
        <v>42</v>
      </c>
      <c r="O206" s="70"/>
      <c r="P206" s="199">
        <f>O206*H206</f>
        <v>0</v>
      </c>
      <c r="Q206" s="199">
        <v>1E-3</v>
      </c>
      <c r="R206" s="199">
        <f>Q206*H206</f>
        <v>5.0000000000000001E-4</v>
      </c>
      <c r="S206" s="199">
        <v>0</v>
      </c>
      <c r="T206" s="20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1" t="s">
        <v>335</v>
      </c>
      <c r="AT206" s="201" t="s">
        <v>332</v>
      </c>
      <c r="AU206" s="201" t="s">
        <v>87</v>
      </c>
      <c r="AY206" s="16" t="s">
        <v>135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6" t="s">
        <v>85</v>
      </c>
      <c r="BK206" s="202">
        <f>ROUND(I206*H206,2)</f>
        <v>0</v>
      </c>
      <c r="BL206" s="16" t="s">
        <v>335</v>
      </c>
      <c r="BM206" s="201" t="s">
        <v>607</v>
      </c>
    </row>
    <row r="207" spans="1:65" s="2" customFormat="1">
      <c r="A207" s="33"/>
      <c r="B207" s="34"/>
      <c r="C207" s="35"/>
      <c r="D207" s="203" t="s">
        <v>144</v>
      </c>
      <c r="E207" s="35"/>
      <c r="F207" s="204" t="s">
        <v>605</v>
      </c>
      <c r="G207" s="35"/>
      <c r="H207" s="35"/>
      <c r="I207" s="205"/>
      <c r="J207" s="35"/>
      <c r="K207" s="35"/>
      <c r="L207" s="38"/>
      <c r="M207" s="206"/>
      <c r="N207" s="207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144</v>
      </c>
      <c r="AU207" s="16" t="s">
        <v>87</v>
      </c>
    </row>
    <row r="208" spans="1:65" s="13" customFormat="1">
      <c r="B208" s="208"/>
      <c r="C208" s="209"/>
      <c r="D208" s="203" t="s">
        <v>146</v>
      </c>
      <c r="E208" s="209"/>
      <c r="F208" s="211" t="s">
        <v>608</v>
      </c>
      <c r="G208" s="209"/>
      <c r="H208" s="212">
        <v>0.5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146</v>
      </c>
      <c r="AU208" s="218" t="s">
        <v>87</v>
      </c>
      <c r="AV208" s="13" t="s">
        <v>87</v>
      </c>
      <c r="AW208" s="13" t="s">
        <v>4</v>
      </c>
      <c r="AX208" s="13" t="s">
        <v>85</v>
      </c>
      <c r="AY208" s="218" t="s">
        <v>135</v>
      </c>
    </row>
    <row r="209" spans="1:65" s="12" customFormat="1" ht="25.95" customHeight="1">
      <c r="B209" s="174"/>
      <c r="C209" s="175"/>
      <c r="D209" s="176" t="s">
        <v>76</v>
      </c>
      <c r="E209" s="177" t="s">
        <v>426</v>
      </c>
      <c r="F209" s="177" t="s">
        <v>427</v>
      </c>
      <c r="G209" s="175"/>
      <c r="H209" s="175"/>
      <c r="I209" s="178"/>
      <c r="J209" s="179">
        <f>BK209</f>
        <v>0</v>
      </c>
      <c r="K209" s="175"/>
      <c r="L209" s="180"/>
      <c r="M209" s="181"/>
      <c r="N209" s="182"/>
      <c r="O209" s="182"/>
      <c r="P209" s="183">
        <f>SUM(P210:P228)</f>
        <v>0</v>
      </c>
      <c r="Q209" s="182"/>
      <c r="R209" s="183">
        <f>SUM(R210:R228)</f>
        <v>0</v>
      </c>
      <c r="S209" s="182"/>
      <c r="T209" s="184">
        <f>SUM(T210:T228)</f>
        <v>0</v>
      </c>
      <c r="AR209" s="185" t="s">
        <v>142</v>
      </c>
      <c r="AT209" s="186" t="s">
        <v>76</v>
      </c>
      <c r="AU209" s="186" t="s">
        <v>77</v>
      </c>
      <c r="AY209" s="185" t="s">
        <v>135</v>
      </c>
      <c r="BK209" s="187">
        <f>SUM(BK210:BK228)</f>
        <v>0</v>
      </c>
    </row>
    <row r="210" spans="1:65" s="2" customFormat="1" ht="16.5" customHeight="1">
      <c r="A210" s="33"/>
      <c r="B210" s="34"/>
      <c r="C210" s="190" t="s">
        <v>352</v>
      </c>
      <c r="D210" s="190" t="s">
        <v>138</v>
      </c>
      <c r="E210" s="191" t="s">
        <v>436</v>
      </c>
      <c r="F210" s="192" t="s">
        <v>437</v>
      </c>
      <c r="G210" s="193" t="s">
        <v>150</v>
      </c>
      <c r="H210" s="194">
        <v>83.5</v>
      </c>
      <c r="I210" s="195"/>
      <c r="J210" s="196">
        <f>ROUND(I210*H210,2)</f>
        <v>0</v>
      </c>
      <c r="K210" s="192" t="s">
        <v>98</v>
      </c>
      <c r="L210" s="38"/>
      <c r="M210" s="197" t="s">
        <v>1</v>
      </c>
      <c r="N210" s="198" t="s">
        <v>42</v>
      </c>
      <c r="O210" s="70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1" t="s">
        <v>431</v>
      </c>
      <c r="AT210" s="201" t="s">
        <v>138</v>
      </c>
      <c r="AU210" s="201" t="s">
        <v>85</v>
      </c>
      <c r="AY210" s="16" t="s">
        <v>135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6" t="s">
        <v>85</v>
      </c>
      <c r="BK210" s="202">
        <f>ROUND(I210*H210,2)</f>
        <v>0</v>
      </c>
      <c r="BL210" s="16" t="s">
        <v>431</v>
      </c>
      <c r="BM210" s="201" t="s">
        <v>609</v>
      </c>
    </row>
    <row r="211" spans="1:65" s="2" customFormat="1" ht="38.4">
      <c r="A211" s="33"/>
      <c r="B211" s="34"/>
      <c r="C211" s="35"/>
      <c r="D211" s="203" t="s">
        <v>144</v>
      </c>
      <c r="E211" s="35"/>
      <c r="F211" s="204" t="s">
        <v>439</v>
      </c>
      <c r="G211" s="35"/>
      <c r="H211" s="35"/>
      <c r="I211" s="205"/>
      <c r="J211" s="35"/>
      <c r="K211" s="35"/>
      <c r="L211" s="38"/>
      <c r="M211" s="206"/>
      <c r="N211" s="207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144</v>
      </c>
      <c r="AU211" s="16" t="s">
        <v>85</v>
      </c>
    </row>
    <row r="212" spans="1:65" s="13" customFormat="1">
      <c r="B212" s="208"/>
      <c r="C212" s="209"/>
      <c r="D212" s="203" t="s">
        <v>146</v>
      </c>
      <c r="E212" s="210" t="s">
        <v>1</v>
      </c>
      <c r="F212" s="211" t="s">
        <v>610</v>
      </c>
      <c r="G212" s="209"/>
      <c r="H212" s="212">
        <v>83.5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146</v>
      </c>
      <c r="AU212" s="218" t="s">
        <v>85</v>
      </c>
      <c r="AV212" s="13" t="s">
        <v>87</v>
      </c>
      <c r="AW212" s="13" t="s">
        <v>34</v>
      </c>
      <c r="AX212" s="13" t="s">
        <v>85</v>
      </c>
      <c r="AY212" s="218" t="s">
        <v>135</v>
      </c>
    </row>
    <row r="213" spans="1:65" s="2" customFormat="1" ht="16.5" customHeight="1">
      <c r="A213" s="33"/>
      <c r="B213" s="34"/>
      <c r="C213" s="190" t="s">
        <v>356</v>
      </c>
      <c r="D213" s="190" t="s">
        <v>138</v>
      </c>
      <c r="E213" s="191" t="s">
        <v>448</v>
      </c>
      <c r="F213" s="192" t="s">
        <v>449</v>
      </c>
      <c r="G213" s="193" t="s">
        <v>150</v>
      </c>
      <c r="H213" s="194">
        <v>4.7E-2</v>
      </c>
      <c r="I213" s="195"/>
      <c r="J213" s="196">
        <f>ROUND(I213*H213,2)</f>
        <v>0</v>
      </c>
      <c r="K213" s="192" t="s">
        <v>98</v>
      </c>
      <c r="L213" s="38"/>
      <c r="M213" s="197" t="s">
        <v>1</v>
      </c>
      <c r="N213" s="198" t="s">
        <v>42</v>
      </c>
      <c r="O213" s="70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431</v>
      </c>
      <c r="AT213" s="201" t="s">
        <v>138</v>
      </c>
      <c r="AU213" s="201" t="s">
        <v>85</v>
      </c>
      <c r="AY213" s="16" t="s">
        <v>135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6" t="s">
        <v>85</v>
      </c>
      <c r="BK213" s="202">
        <f>ROUND(I213*H213,2)</f>
        <v>0</v>
      </c>
      <c r="BL213" s="16" t="s">
        <v>431</v>
      </c>
      <c r="BM213" s="201" t="s">
        <v>611</v>
      </c>
    </row>
    <row r="214" spans="1:65" s="2" customFormat="1" ht="28.8">
      <c r="A214" s="33"/>
      <c r="B214" s="34"/>
      <c r="C214" s="35"/>
      <c r="D214" s="203" t="s">
        <v>144</v>
      </c>
      <c r="E214" s="35"/>
      <c r="F214" s="204" t="s">
        <v>451</v>
      </c>
      <c r="G214" s="35"/>
      <c r="H214" s="35"/>
      <c r="I214" s="205"/>
      <c r="J214" s="35"/>
      <c r="K214" s="35"/>
      <c r="L214" s="38"/>
      <c r="M214" s="206"/>
      <c r="N214" s="207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144</v>
      </c>
      <c r="AU214" s="16" t="s">
        <v>85</v>
      </c>
    </row>
    <row r="215" spans="1:65" s="2" customFormat="1" ht="24.15" customHeight="1">
      <c r="A215" s="33"/>
      <c r="B215" s="34"/>
      <c r="C215" s="190" t="s">
        <v>360</v>
      </c>
      <c r="D215" s="190" t="s">
        <v>138</v>
      </c>
      <c r="E215" s="191" t="s">
        <v>453</v>
      </c>
      <c r="F215" s="192" t="s">
        <v>454</v>
      </c>
      <c r="G215" s="193" t="s">
        <v>150</v>
      </c>
      <c r="H215" s="194">
        <v>83.546999999999997</v>
      </c>
      <c r="I215" s="195"/>
      <c r="J215" s="196">
        <f>ROUND(I215*H215,2)</f>
        <v>0</v>
      </c>
      <c r="K215" s="192" t="s">
        <v>98</v>
      </c>
      <c r="L215" s="38"/>
      <c r="M215" s="197" t="s">
        <v>1</v>
      </c>
      <c r="N215" s="198" t="s">
        <v>42</v>
      </c>
      <c r="O215" s="70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1" t="s">
        <v>431</v>
      </c>
      <c r="AT215" s="201" t="s">
        <v>138</v>
      </c>
      <c r="AU215" s="201" t="s">
        <v>85</v>
      </c>
      <c r="AY215" s="16" t="s">
        <v>135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6" t="s">
        <v>85</v>
      </c>
      <c r="BK215" s="202">
        <f>ROUND(I215*H215,2)</f>
        <v>0</v>
      </c>
      <c r="BL215" s="16" t="s">
        <v>431</v>
      </c>
      <c r="BM215" s="201" t="s">
        <v>612</v>
      </c>
    </row>
    <row r="216" spans="1:65" s="2" customFormat="1" ht="38.4">
      <c r="A216" s="33"/>
      <c r="B216" s="34"/>
      <c r="C216" s="35"/>
      <c r="D216" s="203" t="s">
        <v>144</v>
      </c>
      <c r="E216" s="35"/>
      <c r="F216" s="204" t="s">
        <v>456</v>
      </c>
      <c r="G216" s="35"/>
      <c r="H216" s="35"/>
      <c r="I216" s="205"/>
      <c r="J216" s="35"/>
      <c r="K216" s="35"/>
      <c r="L216" s="38"/>
      <c r="M216" s="206"/>
      <c r="N216" s="207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144</v>
      </c>
      <c r="AU216" s="16" t="s">
        <v>85</v>
      </c>
    </row>
    <row r="217" spans="1:65" s="13" customFormat="1">
      <c r="B217" s="208"/>
      <c r="C217" s="209"/>
      <c r="D217" s="203" t="s">
        <v>146</v>
      </c>
      <c r="E217" s="210" t="s">
        <v>1</v>
      </c>
      <c r="F217" s="211" t="s">
        <v>613</v>
      </c>
      <c r="G217" s="209"/>
      <c r="H217" s="212">
        <v>83.546999999999997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146</v>
      </c>
      <c r="AU217" s="218" t="s">
        <v>85</v>
      </c>
      <c r="AV217" s="13" t="s">
        <v>87</v>
      </c>
      <c r="AW217" s="13" t="s">
        <v>34</v>
      </c>
      <c r="AX217" s="13" t="s">
        <v>85</v>
      </c>
      <c r="AY217" s="218" t="s">
        <v>135</v>
      </c>
    </row>
    <row r="218" spans="1:65" s="2" customFormat="1" ht="24.15" customHeight="1">
      <c r="A218" s="33"/>
      <c r="B218" s="34"/>
      <c r="C218" s="190" t="s">
        <v>364</v>
      </c>
      <c r="D218" s="190" t="s">
        <v>138</v>
      </c>
      <c r="E218" s="191" t="s">
        <v>459</v>
      </c>
      <c r="F218" s="192" t="s">
        <v>460</v>
      </c>
      <c r="G218" s="193" t="s">
        <v>150</v>
      </c>
      <c r="H218" s="194">
        <v>76.881</v>
      </c>
      <c r="I218" s="195"/>
      <c r="J218" s="196">
        <f>ROUND(I218*H218,2)</f>
        <v>0</v>
      </c>
      <c r="K218" s="192" t="s">
        <v>98</v>
      </c>
      <c r="L218" s="38"/>
      <c r="M218" s="197" t="s">
        <v>1</v>
      </c>
      <c r="N218" s="198" t="s">
        <v>42</v>
      </c>
      <c r="O218" s="70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1" t="s">
        <v>431</v>
      </c>
      <c r="AT218" s="201" t="s">
        <v>138</v>
      </c>
      <c r="AU218" s="201" t="s">
        <v>85</v>
      </c>
      <c r="AY218" s="16" t="s">
        <v>135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6" t="s">
        <v>85</v>
      </c>
      <c r="BK218" s="202">
        <f>ROUND(I218*H218,2)</f>
        <v>0</v>
      </c>
      <c r="BL218" s="16" t="s">
        <v>431</v>
      </c>
      <c r="BM218" s="201" t="s">
        <v>614</v>
      </c>
    </row>
    <row r="219" spans="1:65" s="2" customFormat="1" ht="48">
      <c r="A219" s="33"/>
      <c r="B219" s="34"/>
      <c r="C219" s="35"/>
      <c r="D219" s="203" t="s">
        <v>144</v>
      </c>
      <c r="E219" s="35"/>
      <c r="F219" s="204" t="s">
        <v>462</v>
      </c>
      <c r="G219" s="35"/>
      <c r="H219" s="35"/>
      <c r="I219" s="205"/>
      <c r="J219" s="35"/>
      <c r="K219" s="35"/>
      <c r="L219" s="38"/>
      <c r="M219" s="206"/>
      <c r="N219" s="207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144</v>
      </c>
      <c r="AU219" s="16" t="s">
        <v>85</v>
      </c>
    </row>
    <row r="220" spans="1:65" s="2" customFormat="1" ht="38.4">
      <c r="A220" s="33"/>
      <c r="B220" s="34"/>
      <c r="C220" s="35"/>
      <c r="D220" s="203" t="s">
        <v>463</v>
      </c>
      <c r="E220" s="35"/>
      <c r="F220" s="229" t="s">
        <v>464</v>
      </c>
      <c r="G220" s="35"/>
      <c r="H220" s="35"/>
      <c r="I220" s="205"/>
      <c r="J220" s="35"/>
      <c r="K220" s="35"/>
      <c r="L220" s="38"/>
      <c r="M220" s="206"/>
      <c r="N220" s="207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463</v>
      </c>
      <c r="AU220" s="16" t="s">
        <v>85</v>
      </c>
    </row>
    <row r="221" spans="1:65" s="13" customFormat="1">
      <c r="B221" s="208"/>
      <c r="C221" s="209"/>
      <c r="D221" s="203" t="s">
        <v>146</v>
      </c>
      <c r="E221" s="210" t="s">
        <v>1</v>
      </c>
      <c r="F221" s="211" t="s">
        <v>615</v>
      </c>
      <c r="G221" s="209"/>
      <c r="H221" s="212">
        <v>76.881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146</v>
      </c>
      <c r="AU221" s="218" t="s">
        <v>85</v>
      </c>
      <c r="AV221" s="13" t="s">
        <v>87</v>
      </c>
      <c r="AW221" s="13" t="s">
        <v>34</v>
      </c>
      <c r="AX221" s="13" t="s">
        <v>85</v>
      </c>
      <c r="AY221" s="218" t="s">
        <v>135</v>
      </c>
    </row>
    <row r="222" spans="1:65" s="2" customFormat="1" ht="24.15" customHeight="1">
      <c r="A222" s="33"/>
      <c r="B222" s="34"/>
      <c r="C222" s="190" t="s">
        <v>368</v>
      </c>
      <c r="D222" s="190" t="s">
        <v>138</v>
      </c>
      <c r="E222" s="191" t="s">
        <v>616</v>
      </c>
      <c r="F222" s="192" t="s">
        <v>617</v>
      </c>
      <c r="G222" s="193" t="s">
        <v>150</v>
      </c>
      <c r="H222" s="194">
        <v>3</v>
      </c>
      <c r="I222" s="195"/>
      <c r="J222" s="196">
        <f>ROUND(I222*H222,2)</f>
        <v>0</v>
      </c>
      <c r="K222" s="192" t="s">
        <v>98</v>
      </c>
      <c r="L222" s="38"/>
      <c r="M222" s="197" t="s">
        <v>1</v>
      </c>
      <c r="N222" s="198" t="s">
        <v>42</v>
      </c>
      <c r="O222" s="70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1" t="s">
        <v>431</v>
      </c>
      <c r="AT222" s="201" t="s">
        <v>138</v>
      </c>
      <c r="AU222" s="201" t="s">
        <v>85</v>
      </c>
      <c r="AY222" s="16" t="s">
        <v>135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6" t="s">
        <v>85</v>
      </c>
      <c r="BK222" s="202">
        <f>ROUND(I222*H222,2)</f>
        <v>0</v>
      </c>
      <c r="BL222" s="16" t="s">
        <v>431</v>
      </c>
      <c r="BM222" s="201" t="s">
        <v>618</v>
      </c>
    </row>
    <row r="223" spans="1:65" s="2" customFormat="1" ht="48">
      <c r="A223" s="33"/>
      <c r="B223" s="34"/>
      <c r="C223" s="35"/>
      <c r="D223" s="203" t="s">
        <v>144</v>
      </c>
      <c r="E223" s="35"/>
      <c r="F223" s="204" t="s">
        <v>619</v>
      </c>
      <c r="G223" s="35"/>
      <c r="H223" s="35"/>
      <c r="I223" s="205"/>
      <c r="J223" s="35"/>
      <c r="K223" s="35"/>
      <c r="L223" s="38"/>
      <c r="M223" s="206"/>
      <c r="N223" s="207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144</v>
      </c>
      <c r="AU223" s="16" t="s">
        <v>85</v>
      </c>
    </row>
    <row r="224" spans="1:65" s="13" customFormat="1">
      <c r="B224" s="208"/>
      <c r="C224" s="209"/>
      <c r="D224" s="203" t="s">
        <v>146</v>
      </c>
      <c r="E224" s="210" t="s">
        <v>1</v>
      </c>
      <c r="F224" s="211" t="s">
        <v>620</v>
      </c>
      <c r="G224" s="209"/>
      <c r="H224" s="212">
        <v>3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146</v>
      </c>
      <c r="AU224" s="218" t="s">
        <v>85</v>
      </c>
      <c r="AV224" s="13" t="s">
        <v>87</v>
      </c>
      <c r="AW224" s="13" t="s">
        <v>34</v>
      </c>
      <c r="AX224" s="13" t="s">
        <v>85</v>
      </c>
      <c r="AY224" s="218" t="s">
        <v>135</v>
      </c>
    </row>
    <row r="225" spans="1:65" s="2" customFormat="1" ht="24.15" customHeight="1">
      <c r="A225" s="33"/>
      <c r="B225" s="34"/>
      <c r="C225" s="190" t="s">
        <v>372</v>
      </c>
      <c r="D225" s="190" t="s">
        <v>138</v>
      </c>
      <c r="E225" s="191" t="s">
        <v>467</v>
      </c>
      <c r="F225" s="192" t="s">
        <v>468</v>
      </c>
      <c r="G225" s="193" t="s">
        <v>150</v>
      </c>
      <c r="H225" s="194">
        <v>1.9330000000000001</v>
      </c>
      <c r="I225" s="195"/>
      <c r="J225" s="196">
        <f>ROUND(I225*H225,2)</f>
        <v>0</v>
      </c>
      <c r="K225" s="192" t="s">
        <v>98</v>
      </c>
      <c r="L225" s="38"/>
      <c r="M225" s="197" t="s">
        <v>1</v>
      </c>
      <c r="N225" s="198" t="s">
        <v>42</v>
      </c>
      <c r="O225" s="70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1" t="s">
        <v>431</v>
      </c>
      <c r="AT225" s="201" t="s">
        <v>138</v>
      </c>
      <c r="AU225" s="201" t="s">
        <v>85</v>
      </c>
      <c r="AY225" s="16" t="s">
        <v>135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6" t="s">
        <v>85</v>
      </c>
      <c r="BK225" s="202">
        <f>ROUND(I225*H225,2)</f>
        <v>0</v>
      </c>
      <c r="BL225" s="16" t="s">
        <v>431</v>
      </c>
      <c r="BM225" s="201" t="s">
        <v>621</v>
      </c>
    </row>
    <row r="226" spans="1:65" s="2" customFormat="1" ht="57.6">
      <c r="A226" s="33"/>
      <c r="B226" s="34"/>
      <c r="C226" s="35"/>
      <c r="D226" s="203" t="s">
        <v>144</v>
      </c>
      <c r="E226" s="35"/>
      <c r="F226" s="204" t="s">
        <v>470</v>
      </c>
      <c r="G226" s="35"/>
      <c r="H226" s="35"/>
      <c r="I226" s="205"/>
      <c r="J226" s="35"/>
      <c r="K226" s="35"/>
      <c r="L226" s="38"/>
      <c r="M226" s="206"/>
      <c r="N226" s="207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144</v>
      </c>
      <c r="AU226" s="16" t="s">
        <v>85</v>
      </c>
    </row>
    <row r="227" spans="1:65" s="2" customFormat="1" ht="38.4">
      <c r="A227" s="33"/>
      <c r="B227" s="34"/>
      <c r="C227" s="35"/>
      <c r="D227" s="203" t="s">
        <v>463</v>
      </c>
      <c r="E227" s="35"/>
      <c r="F227" s="229" t="s">
        <v>464</v>
      </c>
      <c r="G227" s="35"/>
      <c r="H227" s="35"/>
      <c r="I227" s="205"/>
      <c r="J227" s="35"/>
      <c r="K227" s="35"/>
      <c r="L227" s="38"/>
      <c r="M227" s="206"/>
      <c r="N227" s="207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463</v>
      </c>
      <c r="AU227" s="16" t="s">
        <v>85</v>
      </c>
    </row>
    <row r="228" spans="1:65" s="13" customFormat="1">
      <c r="B228" s="208"/>
      <c r="C228" s="209"/>
      <c r="D228" s="203" t="s">
        <v>146</v>
      </c>
      <c r="E228" s="210" t="s">
        <v>1</v>
      </c>
      <c r="F228" s="211" t="s">
        <v>622</v>
      </c>
      <c r="G228" s="209"/>
      <c r="H228" s="212">
        <v>1.9330000000000001</v>
      </c>
      <c r="I228" s="213"/>
      <c r="J228" s="209"/>
      <c r="K228" s="209"/>
      <c r="L228" s="214"/>
      <c r="M228" s="230"/>
      <c r="N228" s="231"/>
      <c r="O228" s="231"/>
      <c r="P228" s="231"/>
      <c r="Q228" s="231"/>
      <c r="R228" s="231"/>
      <c r="S228" s="231"/>
      <c r="T228" s="232"/>
      <c r="AT228" s="218" t="s">
        <v>146</v>
      </c>
      <c r="AU228" s="218" t="s">
        <v>85</v>
      </c>
      <c r="AV228" s="13" t="s">
        <v>87</v>
      </c>
      <c r="AW228" s="13" t="s">
        <v>34</v>
      </c>
      <c r="AX228" s="13" t="s">
        <v>85</v>
      </c>
      <c r="AY228" s="218" t="s">
        <v>135</v>
      </c>
    </row>
    <row r="229" spans="1:65" s="2" customFormat="1" ht="6.9" customHeight="1">
      <c r="A229" s="3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38"/>
      <c r="M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</row>
  </sheetData>
  <sheetProtection algorithmName="SHA-512" hashValue="2PMG3MEq2IU1wrFsOpmVQV0DnKqlHWD8PmacotY3CEJLOwgR2/s0rqe0Dui3+XIRQS7go/M9HGEKLlHqlecsLg==" saltValue="HHPlFB60y4bbH3eKOhqxg9Z5ks8uOsOrmwY9s8+q5djMurHQ0f1rkrhMc7hISjeByc16xey8+dkhVNKr8dztEQ==" spinCount="100000" sheet="1" objects="1" scenarios="1" formatColumns="0" formatRows="0" autoFilter="0"/>
  <autoFilter ref="C118:K22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2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100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" customHeight="1">
      <c r="B4" s="19"/>
      <c r="D4" s="116" t="s">
        <v>109</v>
      </c>
      <c r="L4" s="19"/>
      <c r="M4" s="117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Oprava kolejí a výhybek v dopravně Nový Jičín město</v>
      </c>
      <c r="F7" s="297"/>
      <c r="G7" s="297"/>
      <c r="H7" s="297"/>
      <c r="L7" s="19"/>
    </row>
    <row r="8" spans="1:46" s="1" customFormat="1" ht="12" customHeight="1">
      <c r="B8" s="19"/>
      <c r="D8" s="118" t="s">
        <v>110</v>
      </c>
      <c r="L8" s="19"/>
    </row>
    <row r="9" spans="1:46" s="2" customFormat="1" ht="16.5" customHeight="1">
      <c r="A9" s="33"/>
      <c r="B9" s="38"/>
      <c r="C9" s="33"/>
      <c r="D9" s="33"/>
      <c r="E9" s="296" t="s">
        <v>623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624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8" t="s">
        <v>625</v>
      </c>
      <c r="F11" s="299"/>
      <c r="G11" s="299"/>
      <c r="H11" s="29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stavby'!AN8</f>
        <v>12. 6. 2023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0" t="str">
        <f>'Rekapitulace stavby'!E14</f>
        <v>Vyplň údaj</v>
      </c>
      <c r="F20" s="301"/>
      <c r="G20" s="301"/>
      <c r="H20" s="301"/>
      <c r="I20" s="118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28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28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2" t="s">
        <v>1</v>
      </c>
      <c r="F29" s="302"/>
      <c r="G29" s="302"/>
      <c r="H29" s="30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7" t="s">
        <v>41</v>
      </c>
      <c r="E35" s="118" t="s">
        <v>42</v>
      </c>
      <c r="F35" s="128">
        <f>ROUND((SUM(BE123:BE241)),  2)</f>
        <v>0</v>
      </c>
      <c r="G35" s="33"/>
      <c r="H35" s="33"/>
      <c r="I35" s="129">
        <v>0.21</v>
      </c>
      <c r="J35" s="128">
        <f>ROUND(((SUM(BE123:BE241))*I35),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8" t="s">
        <v>43</v>
      </c>
      <c r="F36" s="128">
        <f>ROUND((SUM(BF123:BF241)),  2)</f>
        <v>0</v>
      </c>
      <c r="G36" s="33"/>
      <c r="H36" s="33"/>
      <c r="I36" s="129">
        <v>0.15</v>
      </c>
      <c r="J36" s="128">
        <f>ROUND(((SUM(BF123:BF241))*I36),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44</v>
      </c>
      <c r="F37" s="128">
        <f>ROUND((SUM(BG123:BG241)),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45</v>
      </c>
      <c r="F38" s="128">
        <f>ROUND((SUM(BH123:BH241)),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46</v>
      </c>
      <c r="F39" s="128">
        <f>ROUND((SUM(BI123:BI241)),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4" t="str">
        <f>E7</f>
        <v>Oprava kolejí a výhybek v dopravně Nový Jičín město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110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4" t="s">
        <v>623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624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82" t="str">
        <f>E11</f>
        <v>SO 04-01 - Sborník UOŽI 01 2023</v>
      </c>
      <c r="F89" s="293"/>
      <c r="G89" s="293"/>
      <c r="H89" s="29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PS Suchdol n. O.</v>
      </c>
      <c r="G91" s="35"/>
      <c r="H91" s="35"/>
      <c r="I91" s="28" t="s">
        <v>22</v>
      </c>
      <c r="J91" s="65" t="str">
        <f>IF(J14="","",J14)</f>
        <v>12. 6. 2023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organizace, OŘ Ostrava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113</v>
      </c>
      <c r="D96" s="149"/>
      <c r="E96" s="149"/>
      <c r="F96" s="149"/>
      <c r="G96" s="149"/>
      <c r="H96" s="149"/>
      <c r="I96" s="149"/>
      <c r="J96" s="150" t="s">
        <v>114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51" t="s">
        <v>115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116</v>
      </c>
    </row>
    <row r="99" spans="1:47" s="9" customFormat="1" ht="24.9" customHeight="1">
      <c r="B99" s="152"/>
      <c r="C99" s="153"/>
      <c r="D99" s="154" t="s">
        <v>117</v>
      </c>
      <c r="E99" s="155"/>
      <c r="F99" s="155"/>
      <c r="G99" s="155"/>
      <c r="H99" s="155"/>
      <c r="I99" s="155"/>
      <c r="J99" s="156">
        <f>J124</f>
        <v>0</v>
      </c>
      <c r="K99" s="153"/>
      <c r="L99" s="157"/>
    </row>
    <row r="100" spans="1:47" s="10" customFormat="1" ht="19.95" customHeight="1">
      <c r="B100" s="158"/>
      <c r="C100" s="103"/>
      <c r="D100" s="159" t="s">
        <v>118</v>
      </c>
      <c r="E100" s="160"/>
      <c r="F100" s="160"/>
      <c r="G100" s="160"/>
      <c r="H100" s="160"/>
      <c r="I100" s="160"/>
      <c r="J100" s="161">
        <f>J125</f>
        <v>0</v>
      </c>
      <c r="K100" s="103"/>
      <c r="L100" s="162"/>
    </row>
    <row r="101" spans="1:47" s="9" customFormat="1" ht="24.9" customHeight="1">
      <c r="B101" s="152"/>
      <c r="C101" s="153"/>
      <c r="D101" s="154" t="s">
        <v>119</v>
      </c>
      <c r="E101" s="155"/>
      <c r="F101" s="155"/>
      <c r="G101" s="155"/>
      <c r="H101" s="155"/>
      <c r="I101" s="155"/>
      <c r="J101" s="156">
        <f>J224</f>
        <v>0</v>
      </c>
      <c r="K101" s="153"/>
      <c r="L101" s="157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" customHeight="1">
      <c r="A108" s="33"/>
      <c r="B108" s="34"/>
      <c r="C108" s="22" t="s">
        <v>120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5"/>
      <c r="D111" s="35"/>
      <c r="E111" s="294" t="str">
        <f>E7</f>
        <v>Oprava kolejí a výhybek v dopravně Nový Jičín město</v>
      </c>
      <c r="F111" s="295"/>
      <c r="G111" s="295"/>
      <c r="H111" s="29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110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294" t="s">
        <v>623</v>
      </c>
      <c r="F113" s="293"/>
      <c r="G113" s="293"/>
      <c r="H113" s="293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624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82" t="str">
        <f>E11</f>
        <v>SO 04-01 - Sborník UOŽI 01 2023</v>
      </c>
      <c r="F115" s="293"/>
      <c r="G115" s="293"/>
      <c r="H115" s="29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>PS Suchdol n. O.</v>
      </c>
      <c r="G117" s="35"/>
      <c r="H117" s="35"/>
      <c r="I117" s="28" t="s">
        <v>22</v>
      </c>
      <c r="J117" s="65" t="str">
        <f>IF(J14="","",J14)</f>
        <v>12. 6. 2023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24</v>
      </c>
      <c r="D119" s="35"/>
      <c r="E119" s="35"/>
      <c r="F119" s="26" t="str">
        <f>E17</f>
        <v>Správa železnic, státní organizace, OŘ Ostrava</v>
      </c>
      <c r="G119" s="35"/>
      <c r="H119" s="35"/>
      <c r="I119" s="28" t="s">
        <v>32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30</v>
      </c>
      <c r="D120" s="35"/>
      <c r="E120" s="35"/>
      <c r="F120" s="26" t="str">
        <f>IF(E20="","",E20)</f>
        <v>Vyplň údaj</v>
      </c>
      <c r="G120" s="35"/>
      <c r="H120" s="35"/>
      <c r="I120" s="28" t="s">
        <v>35</v>
      </c>
      <c r="J120" s="31" t="str">
        <f>E26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121</v>
      </c>
      <c r="D122" s="166" t="s">
        <v>62</v>
      </c>
      <c r="E122" s="166" t="s">
        <v>58</v>
      </c>
      <c r="F122" s="166" t="s">
        <v>59</v>
      </c>
      <c r="G122" s="166" t="s">
        <v>122</v>
      </c>
      <c r="H122" s="166" t="s">
        <v>123</v>
      </c>
      <c r="I122" s="166" t="s">
        <v>124</v>
      </c>
      <c r="J122" s="166" t="s">
        <v>114</v>
      </c>
      <c r="K122" s="167" t="s">
        <v>125</v>
      </c>
      <c r="L122" s="168"/>
      <c r="M122" s="74" t="s">
        <v>1</v>
      </c>
      <c r="N122" s="75" t="s">
        <v>41</v>
      </c>
      <c r="O122" s="75" t="s">
        <v>126</v>
      </c>
      <c r="P122" s="75" t="s">
        <v>127</v>
      </c>
      <c r="Q122" s="75" t="s">
        <v>128</v>
      </c>
      <c r="R122" s="75" t="s">
        <v>129</v>
      </c>
      <c r="S122" s="75" t="s">
        <v>130</v>
      </c>
      <c r="T122" s="76" t="s">
        <v>131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8" customHeight="1">
      <c r="A123" s="33"/>
      <c r="B123" s="34"/>
      <c r="C123" s="81" t="s">
        <v>132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P124+P224</f>
        <v>0</v>
      </c>
      <c r="Q123" s="78"/>
      <c r="R123" s="171">
        <f>R124+R224</f>
        <v>181.82432599999999</v>
      </c>
      <c r="S123" s="78"/>
      <c r="T123" s="172">
        <f>T124+T224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76</v>
      </c>
      <c r="AU123" s="16" t="s">
        <v>116</v>
      </c>
      <c r="BK123" s="173">
        <f>BK124+BK224</f>
        <v>0</v>
      </c>
    </row>
    <row r="124" spans="1:65" s="12" customFormat="1" ht="25.95" customHeight="1">
      <c r="B124" s="174"/>
      <c r="C124" s="175"/>
      <c r="D124" s="176" t="s">
        <v>76</v>
      </c>
      <c r="E124" s="177" t="s">
        <v>133</v>
      </c>
      <c r="F124" s="177" t="s">
        <v>134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</f>
        <v>0</v>
      </c>
      <c r="Q124" s="182"/>
      <c r="R124" s="183">
        <f>R125</f>
        <v>181.82432599999999</v>
      </c>
      <c r="S124" s="182"/>
      <c r="T124" s="184">
        <f>T125</f>
        <v>0</v>
      </c>
      <c r="AR124" s="185" t="s">
        <v>85</v>
      </c>
      <c r="AT124" s="186" t="s">
        <v>76</v>
      </c>
      <c r="AU124" s="186" t="s">
        <v>77</v>
      </c>
      <c r="AY124" s="185" t="s">
        <v>135</v>
      </c>
      <c r="BK124" s="187">
        <f>BK125</f>
        <v>0</v>
      </c>
    </row>
    <row r="125" spans="1:65" s="12" customFormat="1" ht="22.8" customHeight="1">
      <c r="B125" s="174"/>
      <c r="C125" s="175"/>
      <c r="D125" s="176" t="s">
        <v>76</v>
      </c>
      <c r="E125" s="188" t="s">
        <v>136</v>
      </c>
      <c r="F125" s="188" t="s">
        <v>137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SUM(P126:P223)</f>
        <v>0</v>
      </c>
      <c r="Q125" s="182"/>
      <c r="R125" s="183">
        <f>SUM(R126:R223)</f>
        <v>181.82432599999999</v>
      </c>
      <c r="S125" s="182"/>
      <c r="T125" s="184">
        <f>SUM(T126:T223)</f>
        <v>0</v>
      </c>
      <c r="AR125" s="185" t="s">
        <v>85</v>
      </c>
      <c r="AT125" s="186" t="s">
        <v>76</v>
      </c>
      <c r="AU125" s="186" t="s">
        <v>85</v>
      </c>
      <c r="AY125" s="185" t="s">
        <v>135</v>
      </c>
      <c r="BK125" s="187">
        <f>SUM(BK126:BK223)</f>
        <v>0</v>
      </c>
    </row>
    <row r="126" spans="1:65" s="2" customFormat="1" ht="16.5" customHeight="1">
      <c r="A126" s="33"/>
      <c r="B126" s="34"/>
      <c r="C126" s="190" t="s">
        <v>85</v>
      </c>
      <c r="D126" s="190" t="s">
        <v>138</v>
      </c>
      <c r="E126" s="191" t="s">
        <v>626</v>
      </c>
      <c r="F126" s="192" t="s">
        <v>627</v>
      </c>
      <c r="G126" s="193" t="s">
        <v>200</v>
      </c>
      <c r="H126" s="194">
        <v>63</v>
      </c>
      <c r="I126" s="195"/>
      <c r="J126" s="196">
        <f>ROUND(I126*H126,2)</f>
        <v>0</v>
      </c>
      <c r="K126" s="192" t="s">
        <v>98</v>
      </c>
      <c r="L126" s="38"/>
      <c r="M126" s="197" t="s">
        <v>1</v>
      </c>
      <c r="N126" s="198" t="s">
        <v>42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142</v>
      </c>
      <c r="AT126" s="201" t="s">
        <v>138</v>
      </c>
      <c r="AU126" s="201" t="s">
        <v>87</v>
      </c>
      <c r="AY126" s="16" t="s">
        <v>135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85</v>
      </c>
      <c r="BK126" s="202">
        <f>ROUND(I126*H126,2)</f>
        <v>0</v>
      </c>
      <c r="BL126" s="16" t="s">
        <v>142</v>
      </c>
      <c r="BM126" s="201" t="s">
        <v>628</v>
      </c>
    </row>
    <row r="127" spans="1:65" s="2" customFormat="1" ht="19.2">
      <c r="A127" s="33"/>
      <c r="B127" s="34"/>
      <c r="C127" s="35"/>
      <c r="D127" s="203" t="s">
        <v>144</v>
      </c>
      <c r="E127" s="35"/>
      <c r="F127" s="204" t="s">
        <v>629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87</v>
      </c>
    </row>
    <row r="128" spans="1:65" s="2" customFormat="1" ht="16.5" customHeight="1">
      <c r="A128" s="33"/>
      <c r="B128" s="34"/>
      <c r="C128" s="190" t="s">
        <v>87</v>
      </c>
      <c r="D128" s="190" t="s">
        <v>138</v>
      </c>
      <c r="E128" s="191" t="s">
        <v>299</v>
      </c>
      <c r="F128" s="192" t="s">
        <v>300</v>
      </c>
      <c r="G128" s="193" t="s">
        <v>165</v>
      </c>
      <c r="H128" s="194">
        <v>137.14599999999999</v>
      </c>
      <c r="I128" s="195"/>
      <c r="J128" s="196">
        <f>ROUND(I128*H128,2)</f>
        <v>0</v>
      </c>
      <c r="K128" s="192" t="s">
        <v>98</v>
      </c>
      <c r="L128" s="38"/>
      <c r="M128" s="197" t="s">
        <v>1</v>
      </c>
      <c r="N128" s="198" t="s">
        <v>42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142</v>
      </c>
      <c r="AT128" s="201" t="s">
        <v>138</v>
      </c>
      <c r="AU128" s="201" t="s">
        <v>87</v>
      </c>
      <c r="AY128" s="16" t="s">
        <v>135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85</v>
      </c>
      <c r="BK128" s="202">
        <f>ROUND(I128*H128,2)</f>
        <v>0</v>
      </c>
      <c r="BL128" s="16" t="s">
        <v>142</v>
      </c>
      <c r="BM128" s="201" t="s">
        <v>630</v>
      </c>
    </row>
    <row r="129" spans="1:65" s="2" customFormat="1" ht="19.2">
      <c r="A129" s="33"/>
      <c r="B129" s="34"/>
      <c r="C129" s="35"/>
      <c r="D129" s="203" t="s">
        <v>144</v>
      </c>
      <c r="E129" s="35"/>
      <c r="F129" s="204" t="s">
        <v>302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144</v>
      </c>
      <c r="AU129" s="16" t="s">
        <v>87</v>
      </c>
    </row>
    <row r="130" spans="1:65" s="13" customFormat="1">
      <c r="B130" s="208"/>
      <c r="C130" s="209"/>
      <c r="D130" s="203" t="s">
        <v>146</v>
      </c>
      <c r="E130" s="210" t="s">
        <v>1</v>
      </c>
      <c r="F130" s="211" t="s">
        <v>631</v>
      </c>
      <c r="G130" s="209"/>
      <c r="H130" s="212">
        <v>37.200000000000003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146</v>
      </c>
      <c r="AU130" s="218" t="s">
        <v>87</v>
      </c>
      <c r="AV130" s="13" t="s">
        <v>87</v>
      </c>
      <c r="AW130" s="13" t="s">
        <v>34</v>
      </c>
      <c r="AX130" s="13" t="s">
        <v>77</v>
      </c>
      <c r="AY130" s="218" t="s">
        <v>135</v>
      </c>
    </row>
    <row r="131" spans="1:65" s="13" customFormat="1">
      <c r="B131" s="208"/>
      <c r="C131" s="209"/>
      <c r="D131" s="203" t="s">
        <v>146</v>
      </c>
      <c r="E131" s="210" t="s">
        <v>1</v>
      </c>
      <c r="F131" s="211" t="s">
        <v>632</v>
      </c>
      <c r="G131" s="209"/>
      <c r="H131" s="212">
        <v>35.28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146</v>
      </c>
      <c r="AU131" s="218" t="s">
        <v>87</v>
      </c>
      <c r="AV131" s="13" t="s">
        <v>87</v>
      </c>
      <c r="AW131" s="13" t="s">
        <v>34</v>
      </c>
      <c r="AX131" s="13" t="s">
        <v>77</v>
      </c>
      <c r="AY131" s="218" t="s">
        <v>135</v>
      </c>
    </row>
    <row r="132" spans="1:65" s="13" customFormat="1">
      <c r="B132" s="208"/>
      <c r="C132" s="209"/>
      <c r="D132" s="203" t="s">
        <v>146</v>
      </c>
      <c r="E132" s="210" t="s">
        <v>1</v>
      </c>
      <c r="F132" s="211" t="s">
        <v>633</v>
      </c>
      <c r="G132" s="209"/>
      <c r="H132" s="212">
        <v>54.39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146</v>
      </c>
      <c r="AU132" s="218" t="s">
        <v>87</v>
      </c>
      <c r="AV132" s="13" t="s">
        <v>87</v>
      </c>
      <c r="AW132" s="13" t="s">
        <v>34</v>
      </c>
      <c r="AX132" s="13" t="s">
        <v>77</v>
      </c>
      <c r="AY132" s="218" t="s">
        <v>135</v>
      </c>
    </row>
    <row r="133" spans="1:65" s="13" customFormat="1">
      <c r="B133" s="208"/>
      <c r="C133" s="209"/>
      <c r="D133" s="203" t="s">
        <v>146</v>
      </c>
      <c r="E133" s="210" t="s">
        <v>1</v>
      </c>
      <c r="F133" s="211" t="s">
        <v>634</v>
      </c>
      <c r="G133" s="209"/>
      <c r="H133" s="212">
        <v>3.024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146</v>
      </c>
      <c r="AU133" s="218" t="s">
        <v>87</v>
      </c>
      <c r="AV133" s="13" t="s">
        <v>87</v>
      </c>
      <c r="AW133" s="13" t="s">
        <v>34</v>
      </c>
      <c r="AX133" s="13" t="s">
        <v>77</v>
      </c>
      <c r="AY133" s="218" t="s">
        <v>135</v>
      </c>
    </row>
    <row r="134" spans="1:65" s="13" customFormat="1">
      <c r="B134" s="208"/>
      <c r="C134" s="209"/>
      <c r="D134" s="203" t="s">
        <v>146</v>
      </c>
      <c r="E134" s="210" t="s">
        <v>1</v>
      </c>
      <c r="F134" s="211" t="s">
        <v>635</v>
      </c>
      <c r="G134" s="209"/>
      <c r="H134" s="212">
        <v>1.17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146</v>
      </c>
      <c r="AU134" s="218" t="s">
        <v>87</v>
      </c>
      <c r="AV134" s="13" t="s">
        <v>87</v>
      </c>
      <c r="AW134" s="13" t="s">
        <v>34</v>
      </c>
      <c r="AX134" s="13" t="s">
        <v>77</v>
      </c>
      <c r="AY134" s="218" t="s">
        <v>135</v>
      </c>
    </row>
    <row r="135" spans="1:65" s="13" customFormat="1">
      <c r="B135" s="208"/>
      <c r="C135" s="209"/>
      <c r="D135" s="203" t="s">
        <v>146</v>
      </c>
      <c r="E135" s="210" t="s">
        <v>1</v>
      </c>
      <c r="F135" s="211" t="s">
        <v>636</v>
      </c>
      <c r="G135" s="209"/>
      <c r="H135" s="212">
        <v>6.0819999999999999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146</v>
      </c>
      <c r="AU135" s="218" t="s">
        <v>87</v>
      </c>
      <c r="AV135" s="13" t="s">
        <v>87</v>
      </c>
      <c r="AW135" s="13" t="s">
        <v>34</v>
      </c>
      <c r="AX135" s="13" t="s">
        <v>77</v>
      </c>
      <c r="AY135" s="218" t="s">
        <v>135</v>
      </c>
    </row>
    <row r="136" spans="1:65" s="14" customFormat="1">
      <c r="B136" s="233"/>
      <c r="C136" s="234"/>
      <c r="D136" s="203" t="s">
        <v>146</v>
      </c>
      <c r="E136" s="235" t="s">
        <v>1</v>
      </c>
      <c r="F136" s="236" t="s">
        <v>637</v>
      </c>
      <c r="G136" s="234"/>
      <c r="H136" s="237">
        <v>137.14599999999999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146</v>
      </c>
      <c r="AU136" s="243" t="s">
        <v>87</v>
      </c>
      <c r="AV136" s="14" t="s">
        <v>142</v>
      </c>
      <c r="AW136" s="14" t="s">
        <v>34</v>
      </c>
      <c r="AX136" s="14" t="s">
        <v>85</v>
      </c>
      <c r="AY136" s="243" t="s">
        <v>135</v>
      </c>
    </row>
    <row r="137" spans="1:65" s="2" customFormat="1" ht="16.5" customHeight="1">
      <c r="A137" s="33"/>
      <c r="B137" s="34"/>
      <c r="C137" s="190" t="s">
        <v>153</v>
      </c>
      <c r="D137" s="190" t="s">
        <v>138</v>
      </c>
      <c r="E137" s="191" t="s">
        <v>510</v>
      </c>
      <c r="F137" s="192" t="s">
        <v>511</v>
      </c>
      <c r="G137" s="193" t="s">
        <v>289</v>
      </c>
      <c r="H137" s="194">
        <v>217.066</v>
      </c>
      <c r="I137" s="195"/>
      <c r="J137" s="196">
        <f>ROUND(I137*H137,2)</f>
        <v>0</v>
      </c>
      <c r="K137" s="192" t="s">
        <v>98</v>
      </c>
      <c r="L137" s="38"/>
      <c r="M137" s="197" t="s">
        <v>1</v>
      </c>
      <c r="N137" s="198" t="s">
        <v>42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142</v>
      </c>
      <c r="AT137" s="201" t="s">
        <v>138</v>
      </c>
      <c r="AU137" s="201" t="s">
        <v>87</v>
      </c>
      <c r="AY137" s="16" t="s">
        <v>135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85</v>
      </c>
      <c r="BK137" s="202">
        <f>ROUND(I137*H137,2)</f>
        <v>0</v>
      </c>
      <c r="BL137" s="16" t="s">
        <v>142</v>
      </c>
      <c r="BM137" s="201" t="s">
        <v>638</v>
      </c>
    </row>
    <row r="138" spans="1:65" s="2" customFormat="1" ht="19.2">
      <c r="A138" s="33"/>
      <c r="B138" s="34"/>
      <c r="C138" s="35"/>
      <c r="D138" s="203" t="s">
        <v>144</v>
      </c>
      <c r="E138" s="35"/>
      <c r="F138" s="204" t="s">
        <v>513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144</v>
      </c>
      <c r="AU138" s="16" t="s">
        <v>87</v>
      </c>
    </row>
    <row r="139" spans="1:65" s="13" customFormat="1">
      <c r="B139" s="208"/>
      <c r="C139" s="209"/>
      <c r="D139" s="203" t="s">
        <v>146</v>
      </c>
      <c r="E139" s="210" t="s">
        <v>1</v>
      </c>
      <c r="F139" s="211" t="s">
        <v>639</v>
      </c>
      <c r="G139" s="209"/>
      <c r="H139" s="212">
        <v>217.066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146</v>
      </c>
      <c r="AU139" s="218" t="s">
        <v>87</v>
      </c>
      <c r="AV139" s="13" t="s">
        <v>87</v>
      </c>
      <c r="AW139" s="13" t="s">
        <v>34</v>
      </c>
      <c r="AX139" s="13" t="s">
        <v>85</v>
      </c>
      <c r="AY139" s="218" t="s">
        <v>135</v>
      </c>
    </row>
    <row r="140" spans="1:65" s="2" customFormat="1" ht="16.5" customHeight="1">
      <c r="A140" s="33"/>
      <c r="B140" s="34"/>
      <c r="C140" s="190" t="s">
        <v>142</v>
      </c>
      <c r="D140" s="190" t="s">
        <v>138</v>
      </c>
      <c r="E140" s="191" t="s">
        <v>640</v>
      </c>
      <c r="F140" s="192" t="s">
        <v>641</v>
      </c>
      <c r="G140" s="193" t="s">
        <v>289</v>
      </c>
      <c r="H140" s="194">
        <v>119.46599999999999</v>
      </c>
      <c r="I140" s="195"/>
      <c r="J140" s="196">
        <f>ROUND(I140*H140,2)</f>
        <v>0</v>
      </c>
      <c r="K140" s="192" t="s">
        <v>98</v>
      </c>
      <c r="L140" s="38"/>
      <c r="M140" s="197" t="s">
        <v>1</v>
      </c>
      <c r="N140" s="198" t="s">
        <v>42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142</v>
      </c>
      <c r="AT140" s="201" t="s">
        <v>138</v>
      </c>
      <c r="AU140" s="201" t="s">
        <v>87</v>
      </c>
      <c r="AY140" s="16" t="s">
        <v>135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85</v>
      </c>
      <c r="BK140" s="202">
        <f>ROUND(I140*H140,2)</f>
        <v>0</v>
      </c>
      <c r="BL140" s="16" t="s">
        <v>142</v>
      </c>
      <c r="BM140" s="201" t="s">
        <v>642</v>
      </c>
    </row>
    <row r="141" spans="1:65" s="2" customFormat="1" ht="19.2">
      <c r="A141" s="33"/>
      <c r="B141" s="34"/>
      <c r="C141" s="35"/>
      <c r="D141" s="203" t="s">
        <v>144</v>
      </c>
      <c r="E141" s="35"/>
      <c r="F141" s="204" t="s">
        <v>643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144</v>
      </c>
      <c r="AU141" s="16" t="s">
        <v>87</v>
      </c>
    </row>
    <row r="142" spans="1:65" s="13" customFormat="1">
      <c r="B142" s="208"/>
      <c r="C142" s="209"/>
      <c r="D142" s="203" t="s">
        <v>146</v>
      </c>
      <c r="E142" s="210" t="s">
        <v>1</v>
      </c>
      <c r="F142" s="211" t="s">
        <v>644</v>
      </c>
      <c r="G142" s="209"/>
      <c r="H142" s="212">
        <v>119.46599999999999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146</v>
      </c>
      <c r="AU142" s="218" t="s">
        <v>87</v>
      </c>
      <c r="AV142" s="13" t="s">
        <v>87</v>
      </c>
      <c r="AW142" s="13" t="s">
        <v>34</v>
      </c>
      <c r="AX142" s="13" t="s">
        <v>85</v>
      </c>
      <c r="AY142" s="218" t="s">
        <v>135</v>
      </c>
    </row>
    <row r="143" spans="1:65" s="2" customFormat="1" ht="16.5" customHeight="1">
      <c r="A143" s="33"/>
      <c r="B143" s="34"/>
      <c r="C143" s="219" t="s">
        <v>136</v>
      </c>
      <c r="D143" s="219" t="s">
        <v>332</v>
      </c>
      <c r="E143" s="220" t="s">
        <v>645</v>
      </c>
      <c r="F143" s="221" t="s">
        <v>646</v>
      </c>
      <c r="G143" s="222" t="s">
        <v>150</v>
      </c>
      <c r="H143" s="223">
        <v>21.59</v>
      </c>
      <c r="I143" s="224"/>
      <c r="J143" s="225">
        <f>ROUND(I143*H143,2)</f>
        <v>0</v>
      </c>
      <c r="K143" s="221" t="s">
        <v>98</v>
      </c>
      <c r="L143" s="226"/>
      <c r="M143" s="227" t="s">
        <v>1</v>
      </c>
      <c r="N143" s="228" t="s">
        <v>42</v>
      </c>
      <c r="O143" s="70"/>
      <c r="P143" s="199">
        <f>O143*H143</f>
        <v>0</v>
      </c>
      <c r="Q143" s="199">
        <v>1</v>
      </c>
      <c r="R143" s="199">
        <f>Q143*H143</f>
        <v>21.59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335</v>
      </c>
      <c r="AT143" s="201" t="s">
        <v>332</v>
      </c>
      <c r="AU143" s="201" t="s">
        <v>87</v>
      </c>
      <c r="AY143" s="16" t="s">
        <v>135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85</v>
      </c>
      <c r="BK143" s="202">
        <f>ROUND(I143*H143,2)</f>
        <v>0</v>
      </c>
      <c r="BL143" s="16" t="s">
        <v>335</v>
      </c>
      <c r="BM143" s="201" t="s">
        <v>647</v>
      </c>
    </row>
    <row r="144" spans="1:65" s="2" customFormat="1">
      <c r="A144" s="33"/>
      <c r="B144" s="34"/>
      <c r="C144" s="35"/>
      <c r="D144" s="203" t="s">
        <v>144</v>
      </c>
      <c r="E144" s="35"/>
      <c r="F144" s="204" t="s">
        <v>646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144</v>
      </c>
      <c r="AU144" s="16" t="s">
        <v>87</v>
      </c>
    </row>
    <row r="145" spans="1:65" s="13" customFormat="1">
      <c r="B145" s="208"/>
      <c r="C145" s="209"/>
      <c r="D145" s="203" t="s">
        <v>146</v>
      </c>
      <c r="E145" s="210" t="s">
        <v>1</v>
      </c>
      <c r="F145" s="211" t="s">
        <v>648</v>
      </c>
      <c r="G145" s="209"/>
      <c r="H145" s="212">
        <v>21.59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146</v>
      </c>
      <c r="AU145" s="218" t="s">
        <v>87</v>
      </c>
      <c r="AV145" s="13" t="s">
        <v>87</v>
      </c>
      <c r="AW145" s="13" t="s">
        <v>34</v>
      </c>
      <c r="AX145" s="13" t="s">
        <v>85</v>
      </c>
      <c r="AY145" s="218" t="s">
        <v>135</v>
      </c>
    </row>
    <row r="146" spans="1:65" s="2" customFormat="1" ht="16.5" customHeight="1">
      <c r="A146" s="33"/>
      <c r="B146" s="34"/>
      <c r="C146" s="190" t="s">
        <v>169</v>
      </c>
      <c r="D146" s="190" t="s">
        <v>138</v>
      </c>
      <c r="E146" s="191" t="s">
        <v>649</v>
      </c>
      <c r="F146" s="192" t="s">
        <v>650</v>
      </c>
      <c r="G146" s="193" t="s">
        <v>289</v>
      </c>
      <c r="H146" s="194">
        <v>78.819999999999993</v>
      </c>
      <c r="I146" s="195"/>
      <c r="J146" s="196">
        <f>ROUND(I146*H146,2)</f>
        <v>0</v>
      </c>
      <c r="K146" s="192" t="s">
        <v>1</v>
      </c>
      <c r="L146" s="38"/>
      <c r="M146" s="197" t="s">
        <v>1</v>
      </c>
      <c r="N146" s="198" t="s">
        <v>42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142</v>
      </c>
      <c r="AT146" s="201" t="s">
        <v>138</v>
      </c>
      <c r="AU146" s="201" t="s">
        <v>87</v>
      </c>
      <c r="AY146" s="16" t="s">
        <v>135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85</v>
      </c>
      <c r="BK146" s="202">
        <f>ROUND(I146*H146,2)</f>
        <v>0</v>
      </c>
      <c r="BL146" s="16" t="s">
        <v>142</v>
      </c>
      <c r="BM146" s="201" t="s">
        <v>651</v>
      </c>
    </row>
    <row r="147" spans="1:65" s="2" customFormat="1">
      <c r="A147" s="33"/>
      <c r="B147" s="34"/>
      <c r="C147" s="35"/>
      <c r="D147" s="203" t="s">
        <v>144</v>
      </c>
      <c r="E147" s="35"/>
      <c r="F147" s="204" t="s">
        <v>650</v>
      </c>
      <c r="G147" s="35"/>
      <c r="H147" s="35"/>
      <c r="I147" s="205"/>
      <c r="J147" s="35"/>
      <c r="K147" s="35"/>
      <c r="L147" s="38"/>
      <c r="M147" s="206"/>
      <c r="N147" s="207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144</v>
      </c>
      <c r="AU147" s="16" t="s">
        <v>87</v>
      </c>
    </row>
    <row r="148" spans="1:65" s="13" customFormat="1">
      <c r="B148" s="208"/>
      <c r="C148" s="209"/>
      <c r="D148" s="203" t="s">
        <v>146</v>
      </c>
      <c r="E148" s="210" t="s">
        <v>1</v>
      </c>
      <c r="F148" s="211" t="s">
        <v>652</v>
      </c>
      <c r="G148" s="209"/>
      <c r="H148" s="212">
        <v>78.819999999999993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146</v>
      </c>
      <c r="AU148" s="218" t="s">
        <v>87</v>
      </c>
      <c r="AV148" s="13" t="s">
        <v>87</v>
      </c>
      <c r="AW148" s="13" t="s">
        <v>34</v>
      </c>
      <c r="AX148" s="13" t="s">
        <v>85</v>
      </c>
      <c r="AY148" s="218" t="s">
        <v>135</v>
      </c>
    </row>
    <row r="149" spans="1:65" s="2" customFormat="1" ht="16.5" customHeight="1">
      <c r="A149" s="33"/>
      <c r="B149" s="34"/>
      <c r="C149" s="219" t="s">
        <v>175</v>
      </c>
      <c r="D149" s="219" t="s">
        <v>332</v>
      </c>
      <c r="E149" s="220" t="s">
        <v>653</v>
      </c>
      <c r="F149" s="221" t="s">
        <v>654</v>
      </c>
      <c r="G149" s="222" t="s">
        <v>165</v>
      </c>
      <c r="H149" s="223">
        <v>7.8819999999999997</v>
      </c>
      <c r="I149" s="224"/>
      <c r="J149" s="225">
        <f>ROUND(I149*H149,2)</f>
        <v>0</v>
      </c>
      <c r="K149" s="221" t="s">
        <v>98</v>
      </c>
      <c r="L149" s="226"/>
      <c r="M149" s="227" t="s">
        <v>1</v>
      </c>
      <c r="N149" s="228" t="s">
        <v>42</v>
      </c>
      <c r="O149" s="70"/>
      <c r="P149" s="199">
        <f>O149*H149</f>
        <v>0</v>
      </c>
      <c r="Q149" s="199">
        <v>2.234</v>
      </c>
      <c r="R149" s="199">
        <f>Q149*H149</f>
        <v>17.608387999999998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335</v>
      </c>
      <c r="AT149" s="201" t="s">
        <v>332</v>
      </c>
      <c r="AU149" s="201" t="s">
        <v>87</v>
      </c>
      <c r="AY149" s="16" t="s">
        <v>135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85</v>
      </c>
      <c r="BK149" s="202">
        <f>ROUND(I149*H149,2)</f>
        <v>0</v>
      </c>
      <c r="BL149" s="16" t="s">
        <v>335</v>
      </c>
      <c r="BM149" s="201" t="s">
        <v>655</v>
      </c>
    </row>
    <row r="150" spans="1:65" s="2" customFormat="1">
      <c r="A150" s="33"/>
      <c r="B150" s="34"/>
      <c r="C150" s="35"/>
      <c r="D150" s="203" t="s">
        <v>144</v>
      </c>
      <c r="E150" s="35"/>
      <c r="F150" s="204" t="s">
        <v>654</v>
      </c>
      <c r="G150" s="35"/>
      <c r="H150" s="35"/>
      <c r="I150" s="205"/>
      <c r="J150" s="35"/>
      <c r="K150" s="35"/>
      <c r="L150" s="38"/>
      <c r="M150" s="206"/>
      <c r="N150" s="207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2" customFormat="1" ht="16.5" customHeight="1">
      <c r="A151" s="33"/>
      <c r="B151" s="34"/>
      <c r="C151" s="190" t="s">
        <v>180</v>
      </c>
      <c r="D151" s="190" t="s">
        <v>138</v>
      </c>
      <c r="E151" s="191" t="s">
        <v>656</v>
      </c>
      <c r="F151" s="192" t="s">
        <v>657</v>
      </c>
      <c r="G151" s="193" t="s">
        <v>658</v>
      </c>
      <c r="H151" s="194">
        <v>33</v>
      </c>
      <c r="I151" s="195"/>
      <c r="J151" s="196">
        <f>ROUND(I151*H151,2)</f>
        <v>0</v>
      </c>
      <c r="K151" s="192" t="s">
        <v>1</v>
      </c>
      <c r="L151" s="38"/>
      <c r="M151" s="197" t="s">
        <v>1</v>
      </c>
      <c r="N151" s="198" t="s">
        <v>42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142</v>
      </c>
      <c r="AT151" s="201" t="s">
        <v>138</v>
      </c>
      <c r="AU151" s="201" t="s">
        <v>87</v>
      </c>
      <c r="AY151" s="16" t="s">
        <v>135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85</v>
      </c>
      <c r="BK151" s="202">
        <f>ROUND(I151*H151,2)</f>
        <v>0</v>
      </c>
      <c r="BL151" s="16" t="s">
        <v>142</v>
      </c>
      <c r="BM151" s="201" t="s">
        <v>659</v>
      </c>
    </row>
    <row r="152" spans="1:65" s="2" customFormat="1">
      <c r="A152" s="33"/>
      <c r="B152" s="34"/>
      <c r="C152" s="35"/>
      <c r="D152" s="203" t="s">
        <v>144</v>
      </c>
      <c r="E152" s="35"/>
      <c r="F152" s="204" t="s">
        <v>660</v>
      </c>
      <c r="G152" s="35"/>
      <c r="H152" s="35"/>
      <c r="I152" s="205"/>
      <c r="J152" s="35"/>
      <c r="K152" s="35"/>
      <c r="L152" s="38"/>
      <c r="M152" s="206"/>
      <c r="N152" s="207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144</v>
      </c>
      <c r="AU152" s="16" t="s">
        <v>87</v>
      </c>
    </row>
    <row r="153" spans="1:65" s="13" customFormat="1">
      <c r="B153" s="208"/>
      <c r="C153" s="209"/>
      <c r="D153" s="203" t="s">
        <v>146</v>
      </c>
      <c r="E153" s="210" t="s">
        <v>1</v>
      </c>
      <c r="F153" s="211" t="s">
        <v>661</v>
      </c>
      <c r="G153" s="209"/>
      <c r="H153" s="212">
        <v>33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146</v>
      </c>
      <c r="AU153" s="218" t="s">
        <v>87</v>
      </c>
      <c r="AV153" s="13" t="s">
        <v>87</v>
      </c>
      <c r="AW153" s="13" t="s">
        <v>34</v>
      </c>
      <c r="AX153" s="13" t="s">
        <v>85</v>
      </c>
      <c r="AY153" s="218" t="s">
        <v>135</v>
      </c>
    </row>
    <row r="154" spans="1:65" s="2" customFormat="1" ht="16.5" customHeight="1">
      <c r="A154" s="33"/>
      <c r="B154" s="34"/>
      <c r="C154" s="219" t="s">
        <v>185</v>
      </c>
      <c r="D154" s="219" t="s">
        <v>332</v>
      </c>
      <c r="E154" s="220" t="s">
        <v>662</v>
      </c>
      <c r="F154" s="221" t="s">
        <v>663</v>
      </c>
      <c r="G154" s="222" t="s">
        <v>172</v>
      </c>
      <c r="H154" s="223">
        <v>29</v>
      </c>
      <c r="I154" s="224"/>
      <c r="J154" s="225">
        <f>ROUND(I154*H154,2)</f>
        <v>0</v>
      </c>
      <c r="K154" s="221" t="s">
        <v>98</v>
      </c>
      <c r="L154" s="226"/>
      <c r="M154" s="227" t="s">
        <v>1</v>
      </c>
      <c r="N154" s="228" t="s">
        <v>42</v>
      </c>
      <c r="O154" s="70"/>
      <c r="P154" s="199">
        <f>O154*H154</f>
        <v>0</v>
      </c>
      <c r="Q154" s="199">
        <v>1.4379999999999999</v>
      </c>
      <c r="R154" s="199">
        <f>Q154*H154</f>
        <v>41.701999999999998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335</v>
      </c>
      <c r="AT154" s="201" t="s">
        <v>332</v>
      </c>
      <c r="AU154" s="201" t="s">
        <v>87</v>
      </c>
      <c r="AY154" s="16" t="s">
        <v>135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85</v>
      </c>
      <c r="BK154" s="202">
        <f>ROUND(I154*H154,2)</f>
        <v>0</v>
      </c>
      <c r="BL154" s="16" t="s">
        <v>335</v>
      </c>
      <c r="BM154" s="201" t="s">
        <v>664</v>
      </c>
    </row>
    <row r="155" spans="1:65" s="2" customFormat="1">
      <c r="A155" s="33"/>
      <c r="B155" s="34"/>
      <c r="C155" s="35"/>
      <c r="D155" s="203" t="s">
        <v>144</v>
      </c>
      <c r="E155" s="35"/>
      <c r="F155" s="204" t="s">
        <v>663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144</v>
      </c>
      <c r="AU155" s="16" t="s">
        <v>87</v>
      </c>
    </row>
    <row r="156" spans="1:65" s="2" customFormat="1" ht="16.5" customHeight="1">
      <c r="A156" s="33"/>
      <c r="B156" s="34"/>
      <c r="C156" s="219" t="s">
        <v>191</v>
      </c>
      <c r="D156" s="219" t="s">
        <v>332</v>
      </c>
      <c r="E156" s="220" t="s">
        <v>665</v>
      </c>
      <c r="F156" s="221" t="s">
        <v>666</v>
      </c>
      <c r="G156" s="222" t="s">
        <v>172</v>
      </c>
      <c r="H156" s="223">
        <v>1</v>
      </c>
      <c r="I156" s="224"/>
      <c r="J156" s="225">
        <f>ROUND(I156*H156,2)</f>
        <v>0</v>
      </c>
      <c r="K156" s="221" t="s">
        <v>1</v>
      </c>
      <c r="L156" s="226"/>
      <c r="M156" s="227" t="s">
        <v>1</v>
      </c>
      <c r="N156" s="228" t="s">
        <v>42</v>
      </c>
      <c r="O156" s="70"/>
      <c r="P156" s="199">
        <f>O156*H156</f>
        <v>0</v>
      </c>
      <c r="Q156" s="199">
        <v>1.4379999999999999</v>
      </c>
      <c r="R156" s="199">
        <f>Q156*H156</f>
        <v>1.4379999999999999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335</v>
      </c>
      <c r="AT156" s="201" t="s">
        <v>332</v>
      </c>
      <c r="AU156" s="201" t="s">
        <v>87</v>
      </c>
      <c r="AY156" s="16" t="s">
        <v>135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85</v>
      </c>
      <c r="BK156" s="202">
        <f>ROUND(I156*H156,2)</f>
        <v>0</v>
      </c>
      <c r="BL156" s="16" t="s">
        <v>335</v>
      </c>
      <c r="BM156" s="201" t="s">
        <v>667</v>
      </c>
    </row>
    <row r="157" spans="1:65" s="2" customFormat="1">
      <c r="A157" s="33"/>
      <c r="B157" s="34"/>
      <c r="C157" s="35"/>
      <c r="D157" s="203" t="s">
        <v>144</v>
      </c>
      <c r="E157" s="35"/>
      <c r="F157" s="204" t="s">
        <v>666</v>
      </c>
      <c r="G157" s="35"/>
      <c r="H157" s="35"/>
      <c r="I157" s="205"/>
      <c r="J157" s="35"/>
      <c r="K157" s="35"/>
      <c r="L157" s="38"/>
      <c r="M157" s="206"/>
      <c r="N157" s="207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144</v>
      </c>
      <c r="AU157" s="16" t="s">
        <v>87</v>
      </c>
    </row>
    <row r="158" spans="1:65" s="2" customFormat="1" ht="16.5" customHeight="1">
      <c r="A158" s="33"/>
      <c r="B158" s="34"/>
      <c r="C158" s="219" t="s">
        <v>197</v>
      </c>
      <c r="D158" s="219" t="s">
        <v>332</v>
      </c>
      <c r="E158" s="220" t="s">
        <v>668</v>
      </c>
      <c r="F158" s="221" t="s">
        <v>669</v>
      </c>
      <c r="G158" s="222" t="s">
        <v>172</v>
      </c>
      <c r="H158" s="223">
        <v>1</v>
      </c>
      <c r="I158" s="224"/>
      <c r="J158" s="225">
        <f>ROUND(I158*H158,2)</f>
        <v>0</v>
      </c>
      <c r="K158" s="221" t="s">
        <v>1</v>
      </c>
      <c r="L158" s="226"/>
      <c r="M158" s="227" t="s">
        <v>1</v>
      </c>
      <c r="N158" s="228" t="s">
        <v>42</v>
      </c>
      <c r="O158" s="70"/>
      <c r="P158" s="199">
        <f>O158*H158</f>
        <v>0</v>
      </c>
      <c r="Q158" s="199">
        <v>1.4379999999999999</v>
      </c>
      <c r="R158" s="199">
        <f>Q158*H158</f>
        <v>1.4379999999999999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335</v>
      </c>
      <c r="AT158" s="201" t="s">
        <v>332</v>
      </c>
      <c r="AU158" s="201" t="s">
        <v>87</v>
      </c>
      <c r="AY158" s="16" t="s">
        <v>135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85</v>
      </c>
      <c r="BK158" s="202">
        <f>ROUND(I158*H158,2)</f>
        <v>0</v>
      </c>
      <c r="BL158" s="16" t="s">
        <v>335</v>
      </c>
      <c r="BM158" s="201" t="s">
        <v>670</v>
      </c>
    </row>
    <row r="159" spans="1:65" s="2" customFormat="1">
      <c r="A159" s="33"/>
      <c r="B159" s="34"/>
      <c r="C159" s="35"/>
      <c r="D159" s="203" t="s">
        <v>144</v>
      </c>
      <c r="E159" s="35"/>
      <c r="F159" s="204" t="s">
        <v>669</v>
      </c>
      <c r="G159" s="35"/>
      <c r="H159" s="35"/>
      <c r="I159" s="205"/>
      <c r="J159" s="35"/>
      <c r="K159" s="35"/>
      <c r="L159" s="38"/>
      <c r="M159" s="206"/>
      <c r="N159" s="207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144</v>
      </c>
      <c r="AU159" s="16" t="s">
        <v>87</v>
      </c>
    </row>
    <row r="160" spans="1:65" s="2" customFormat="1" ht="16.5" customHeight="1">
      <c r="A160" s="33"/>
      <c r="B160" s="34"/>
      <c r="C160" s="219" t="s">
        <v>203</v>
      </c>
      <c r="D160" s="219" t="s">
        <v>332</v>
      </c>
      <c r="E160" s="220" t="s">
        <v>671</v>
      </c>
      <c r="F160" s="221" t="s">
        <v>672</v>
      </c>
      <c r="G160" s="222" t="s">
        <v>172</v>
      </c>
      <c r="H160" s="223">
        <v>2</v>
      </c>
      <c r="I160" s="224"/>
      <c r="J160" s="225">
        <f>ROUND(I160*H160,2)</f>
        <v>0</v>
      </c>
      <c r="K160" s="221" t="s">
        <v>98</v>
      </c>
      <c r="L160" s="226"/>
      <c r="M160" s="227" t="s">
        <v>1</v>
      </c>
      <c r="N160" s="228" t="s">
        <v>42</v>
      </c>
      <c r="O160" s="70"/>
      <c r="P160" s="199">
        <f>O160*H160</f>
        <v>0</v>
      </c>
      <c r="Q160" s="199">
        <v>1.34</v>
      </c>
      <c r="R160" s="199">
        <f>Q160*H160</f>
        <v>2.68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335</v>
      </c>
      <c r="AT160" s="201" t="s">
        <v>332</v>
      </c>
      <c r="AU160" s="201" t="s">
        <v>87</v>
      </c>
      <c r="AY160" s="16" t="s">
        <v>135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85</v>
      </c>
      <c r="BK160" s="202">
        <f>ROUND(I160*H160,2)</f>
        <v>0</v>
      </c>
      <c r="BL160" s="16" t="s">
        <v>335</v>
      </c>
      <c r="BM160" s="201" t="s">
        <v>673</v>
      </c>
    </row>
    <row r="161" spans="1:65" s="2" customFormat="1">
      <c r="A161" s="33"/>
      <c r="B161" s="34"/>
      <c r="C161" s="35"/>
      <c r="D161" s="203" t="s">
        <v>144</v>
      </c>
      <c r="E161" s="35"/>
      <c r="F161" s="204" t="s">
        <v>672</v>
      </c>
      <c r="G161" s="35"/>
      <c r="H161" s="35"/>
      <c r="I161" s="205"/>
      <c r="J161" s="35"/>
      <c r="K161" s="35"/>
      <c r="L161" s="38"/>
      <c r="M161" s="206"/>
      <c r="N161" s="207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144</v>
      </c>
      <c r="AU161" s="16" t="s">
        <v>87</v>
      </c>
    </row>
    <row r="162" spans="1:65" s="2" customFormat="1" ht="16.5" customHeight="1">
      <c r="A162" s="33"/>
      <c r="B162" s="34"/>
      <c r="C162" s="190" t="s">
        <v>208</v>
      </c>
      <c r="D162" s="190" t="s">
        <v>138</v>
      </c>
      <c r="E162" s="191" t="s">
        <v>674</v>
      </c>
      <c r="F162" s="192" t="s">
        <v>675</v>
      </c>
      <c r="G162" s="193" t="s">
        <v>172</v>
      </c>
      <c r="H162" s="194">
        <v>1</v>
      </c>
      <c r="I162" s="195"/>
      <c r="J162" s="196">
        <f>ROUND(I162*H162,2)</f>
        <v>0</v>
      </c>
      <c r="K162" s="192" t="s">
        <v>1</v>
      </c>
      <c r="L162" s="38"/>
      <c r="M162" s="197" t="s">
        <v>1</v>
      </c>
      <c r="N162" s="198" t="s">
        <v>42</v>
      </c>
      <c r="O162" s="7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142</v>
      </c>
      <c r="AT162" s="201" t="s">
        <v>138</v>
      </c>
      <c r="AU162" s="201" t="s">
        <v>87</v>
      </c>
      <c r="AY162" s="16" t="s">
        <v>135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85</v>
      </c>
      <c r="BK162" s="202">
        <f>ROUND(I162*H162,2)</f>
        <v>0</v>
      </c>
      <c r="BL162" s="16" t="s">
        <v>142</v>
      </c>
      <c r="BM162" s="201" t="s">
        <v>676</v>
      </c>
    </row>
    <row r="163" spans="1:65" s="2" customFormat="1" ht="19.2">
      <c r="A163" s="33"/>
      <c r="B163" s="34"/>
      <c r="C163" s="35"/>
      <c r="D163" s="203" t="s">
        <v>144</v>
      </c>
      <c r="E163" s="35"/>
      <c r="F163" s="204" t="s">
        <v>677</v>
      </c>
      <c r="G163" s="35"/>
      <c r="H163" s="35"/>
      <c r="I163" s="205"/>
      <c r="J163" s="35"/>
      <c r="K163" s="35"/>
      <c r="L163" s="38"/>
      <c r="M163" s="206"/>
      <c r="N163" s="207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144</v>
      </c>
      <c r="AU163" s="16" t="s">
        <v>87</v>
      </c>
    </row>
    <row r="164" spans="1:65" s="2" customFormat="1" ht="16.5" customHeight="1">
      <c r="A164" s="33"/>
      <c r="B164" s="34"/>
      <c r="C164" s="219" t="s">
        <v>213</v>
      </c>
      <c r="D164" s="219" t="s">
        <v>332</v>
      </c>
      <c r="E164" s="220" t="s">
        <v>678</v>
      </c>
      <c r="F164" s="221" t="s">
        <v>679</v>
      </c>
      <c r="G164" s="222" t="s">
        <v>172</v>
      </c>
      <c r="H164" s="223">
        <v>1</v>
      </c>
      <c r="I164" s="224"/>
      <c r="J164" s="225">
        <f>ROUND(I164*H164,2)</f>
        <v>0</v>
      </c>
      <c r="K164" s="221" t="s">
        <v>98</v>
      </c>
      <c r="L164" s="226"/>
      <c r="M164" s="227" t="s">
        <v>1</v>
      </c>
      <c r="N164" s="228" t="s">
        <v>42</v>
      </c>
      <c r="O164" s="70"/>
      <c r="P164" s="199">
        <f>O164*H164</f>
        <v>0</v>
      </c>
      <c r="Q164" s="199">
        <v>1.012</v>
      </c>
      <c r="R164" s="199">
        <f>Q164*H164</f>
        <v>1.012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335</v>
      </c>
      <c r="AT164" s="201" t="s">
        <v>332</v>
      </c>
      <c r="AU164" s="201" t="s">
        <v>87</v>
      </c>
      <c r="AY164" s="16" t="s">
        <v>135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85</v>
      </c>
      <c r="BK164" s="202">
        <f>ROUND(I164*H164,2)</f>
        <v>0</v>
      </c>
      <c r="BL164" s="16" t="s">
        <v>335</v>
      </c>
      <c r="BM164" s="201" t="s">
        <v>680</v>
      </c>
    </row>
    <row r="165" spans="1:65" s="2" customFormat="1">
      <c r="A165" s="33"/>
      <c r="B165" s="34"/>
      <c r="C165" s="35"/>
      <c r="D165" s="203" t="s">
        <v>144</v>
      </c>
      <c r="E165" s="35"/>
      <c r="F165" s="204" t="s">
        <v>679</v>
      </c>
      <c r="G165" s="35"/>
      <c r="H165" s="35"/>
      <c r="I165" s="205"/>
      <c r="J165" s="35"/>
      <c r="K165" s="35"/>
      <c r="L165" s="38"/>
      <c r="M165" s="206"/>
      <c r="N165" s="207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144</v>
      </c>
      <c r="AU165" s="16" t="s">
        <v>87</v>
      </c>
    </row>
    <row r="166" spans="1:65" s="2" customFormat="1" ht="16.5" customHeight="1">
      <c r="A166" s="33"/>
      <c r="B166" s="34"/>
      <c r="C166" s="190" t="s">
        <v>8</v>
      </c>
      <c r="D166" s="190" t="s">
        <v>138</v>
      </c>
      <c r="E166" s="191" t="s">
        <v>681</v>
      </c>
      <c r="F166" s="192" t="s">
        <v>682</v>
      </c>
      <c r="G166" s="193" t="s">
        <v>200</v>
      </c>
      <c r="H166" s="194">
        <v>12.8</v>
      </c>
      <c r="I166" s="195"/>
      <c r="J166" s="196">
        <f>ROUND(I166*H166,2)</f>
        <v>0</v>
      </c>
      <c r="K166" s="192" t="s">
        <v>98</v>
      </c>
      <c r="L166" s="38"/>
      <c r="M166" s="197" t="s">
        <v>1</v>
      </c>
      <c r="N166" s="198" t="s">
        <v>42</v>
      </c>
      <c r="O166" s="7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142</v>
      </c>
      <c r="AT166" s="201" t="s">
        <v>138</v>
      </c>
      <c r="AU166" s="201" t="s">
        <v>87</v>
      </c>
      <c r="AY166" s="16" t="s">
        <v>135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85</v>
      </c>
      <c r="BK166" s="202">
        <f>ROUND(I166*H166,2)</f>
        <v>0</v>
      </c>
      <c r="BL166" s="16" t="s">
        <v>142</v>
      </c>
      <c r="BM166" s="201" t="s">
        <v>683</v>
      </c>
    </row>
    <row r="167" spans="1:65" s="2" customFormat="1" ht="19.2">
      <c r="A167" s="33"/>
      <c r="B167" s="34"/>
      <c r="C167" s="35"/>
      <c r="D167" s="203" t="s">
        <v>144</v>
      </c>
      <c r="E167" s="35"/>
      <c r="F167" s="204" t="s">
        <v>684</v>
      </c>
      <c r="G167" s="35"/>
      <c r="H167" s="35"/>
      <c r="I167" s="205"/>
      <c r="J167" s="35"/>
      <c r="K167" s="35"/>
      <c r="L167" s="38"/>
      <c r="M167" s="206"/>
      <c r="N167" s="207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144</v>
      </c>
      <c r="AU167" s="16" t="s">
        <v>87</v>
      </c>
    </row>
    <row r="168" spans="1:65" s="13" customFormat="1">
      <c r="B168" s="208"/>
      <c r="C168" s="209"/>
      <c r="D168" s="203" t="s">
        <v>146</v>
      </c>
      <c r="E168" s="210" t="s">
        <v>1</v>
      </c>
      <c r="F168" s="211" t="s">
        <v>685</v>
      </c>
      <c r="G168" s="209"/>
      <c r="H168" s="212">
        <v>12.8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146</v>
      </c>
      <c r="AU168" s="218" t="s">
        <v>87</v>
      </c>
      <c r="AV168" s="13" t="s">
        <v>87</v>
      </c>
      <c r="AW168" s="13" t="s">
        <v>34</v>
      </c>
      <c r="AX168" s="13" t="s">
        <v>85</v>
      </c>
      <c r="AY168" s="218" t="s">
        <v>135</v>
      </c>
    </row>
    <row r="169" spans="1:65" s="2" customFormat="1" ht="16.5" customHeight="1">
      <c r="A169" s="33"/>
      <c r="B169" s="34"/>
      <c r="C169" s="219" t="s">
        <v>223</v>
      </c>
      <c r="D169" s="219" t="s">
        <v>332</v>
      </c>
      <c r="E169" s="220" t="s">
        <v>686</v>
      </c>
      <c r="F169" s="221" t="s">
        <v>687</v>
      </c>
      <c r="G169" s="222" t="s">
        <v>172</v>
      </c>
      <c r="H169" s="223">
        <v>15</v>
      </c>
      <c r="I169" s="224"/>
      <c r="J169" s="225">
        <f>ROUND(I169*H169,2)</f>
        <v>0</v>
      </c>
      <c r="K169" s="221" t="s">
        <v>98</v>
      </c>
      <c r="L169" s="226"/>
      <c r="M169" s="227" t="s">
        <v>1</v>
      </c>
      <c r="N169" s="228" t="s">
        <v>42</v>
      </c>
      <c r="O169" s="70"/>
      <c r="P169" s="199">
        <f>O169*H169</f>
        <v>0</v>
      </c>
      <c r="Q169" s="199">
        <v>5.8999999999999997E-2</v>
      </c>
      <c r="R169" s="199">
        <f>Q169*H169</f>
        <v>0.88500000000000001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335</v>
      </c>
      <c r="AT169" s="201" t="s">
        <v>332</v>
      </c>
      <c r="AU169" s="201" t="s">
        <v>87</v>
      </c>
      <c r="AY169" s="16" t="s">
        <v>135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85</v>
      </c>
      <c r="BK169" s="202">
        <f>ROUND(I169*H169,2)</f>
        <v>0</v>
      </c>
      <c r="BL169" s="16" t="s">
        <v>335</v>
      </c>
      <c r="BM169" s="201" t="s">
        <v>688</v>
      </c>
    </row>
    <row r="170" spans="1:65" s="2" customFormat="1">
      <c r="A170" s="33"/>
      <c r="B170" s="34"/>
      <c r="C170" s="35"/>
      <c r="D170" s="203" t="s">
        <v>144</v>
      </c>
      <c r="E170" s="35"/>
      <c r="F170" s="204" t="s">
        <v>687</v>
      </c>
      <c r="G170" s="35"/>
      <c r="H170" s="35"/>
      <c r="I170" s="205"/>
      <c r="J170" s="35"/>
      <c r="K170" s="35"/>
      <c r="L170" s="38"/>
      <c r="M170" s="206"/>
      <c r="N170" s="207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144</v>
      </c>
      <c r="AU170" s="16" t="s">
        <v>87</v>
      </c>
    </row>
    <row r="171" spans="1:65" s="2" customFormat="1" ht="16.5" customHeight="1">
      <c r="A171" s="33"/>
      <c r="B171" s="34"/>
      <c r="C171" s="219" t="s">
        <v>229</v>
      </c>
      <c r="D171" s="219" t="s">
        <v>332</v>
      </c>
      <c r="E171" s="220" t="s">
        <v>423</v>
      </c>
      <c r="F171" s="221" t="s">
        <v>424</v>
      </c>
      <c r="G171" s="222" t="s">
        <v>165</v>
      </c>
      <c r="H171" s="223">
        <v>0.51200000000000001</v>
      </c>
      <c r="I171" s="224"/>
      <c r="J171" s="225">
        <f>ROUND(I171*H171,2)</f>
        <v>0</v>
      </c>
      <c r="K171" s="221" t="s">
        <v>98</v>
      </c>
      <c r="L171" s="226"/>
      <c r="M171" s="227" t="s">
        <v>1</v>
      </c>
      <c r="N171" s="228" t="s">
        <v>42</v>
      </c>
      <c r="O171" s="70"/>
      <c r="P171" s="199">
        <f>O171*H171</f>
        <v>0</v>
      </c>
      <c r="Q171" s="199">
        <v>2.4289999999999998</v>
      </c>
      <c r="R171" s="199">
        <f>Q171*H171</f>
        <v>1.2436479999999999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335</v>
      </c>
      <c r="AT171" s="201" t="s">
        <v>332</v>
      </c>
      <c r="AU171" s="201" t="s">
        <v>87</v>
      </c>
      <c r="AY171" s="16" t="s">
        <v>135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85</v>
      </c>
      <c r="BK171" s="202">
        <f>ROUND(I171*H171,2)</f>
        <v>0</v>
      </c>
      <c r="BL171" s="16" t="s">
        <v>335</v>
      </c>
      <c r="BM171" s="201" t="s">
        <v>689</v>
      </c>
    </row>
    <row r="172" spans="1:65" s="2" customFormat="1">
      <c r="A172" s="33"/>
      <c r="B172" s="34"/>
      <c r="C172" s="35"/>
      <c r="D172" s="203" t="s">
        <v>144</v>
      </c>
      <c r="E172" s="35"/>
      <c r="F172" s="204" t="s">
        <v>424</v>
      </c>
      <c r="G172" s="35"/>
      <c r="H172" s="35"/>
      <c r="I172" s="205"/>
      <c r="J172" s="35"/>
      <c r="K172" s="35"/>
      <c r="L172" s="38"/>
      <c r="M172" s="206"/>
      <c r="N172" s="207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144</v>
      </c>
      <c r="AU172" s="16" t="s">
        <v>87</v>
      </c>
    </row>
    <row r="173" spans="1:65" s="13" customFormat="1">
      <c r="B173" s="208"/>
      <c r="C173" s="209"/>
      <c r="D173" s="203" t="s">
        <v>146</v>
      </c>
      <c r="E173" s="210" t="s">
        <v>1</v>
      </c>
      <c r="F173" s="211" t="s">
        <v>690</v>
      </c>
      <c r="G173" s="209"/>
      <c r="H173" s="212">
        <v>0.51200000000000001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146</v>
      </c>
      <c r="AU173" s="218" t="s">
        <v>87</v>
      </c>
      <c r="AV173" s="13" t="s">
        <v>87</v>
      </c>
      <c r="AW173" s="13" t="s">
        <v>34</v>
      </c>
      <c r="AX173" s="13" t="s">
        <v>85</v>
      </c>
      <c r="AY173" s="218" t="s">
        <v>135</v>
      </c>
    </row>
    <row r="174" spans="1:65" s="2" customFormat="1" ht="16.5" customHeight="1">
      <c r="A174" s="33"/>
      <c r="B174" s="34"/>
      <c r="C174" s="190" t="s">
        <v>234</v>
      </c>
      <c r="D174" s="190" t="s">
        <v>138</v>
      </c>
      <c r="E174" s="191" t="s">
        <v>691</v>
      </c>
      <c r="F174" s="192" t="s">
        <v>692</v>
      </c>
      <c r="G174" s="193" t="s">
        <v>165</v>
      </c>
      <c r="H174" s="194">
        <v>155.67500000000001</v>
      </c>
      <c r="I174" s="195"/>
      <c r="J174" s="196">
        <f>ROUND(I174*H174,2)</f>
        <v>0</v>
      </c>
      <c r="K174" s="192" t="s">
        <v>98</v>
      </c>
      <c r="L174" s="38"/>
      <c r="M174" s="197" t="s">
        <v>1</v>
      </c>
      <c r="N174" s="198" t="s">
        <v>42</v>
      </c>
      <c r="O174" s="70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142</v>
      </c>
      <c r="AT174" s="201" t="s">
        <v>138</v>
      </c>
      <c r="AU174" s="201" t="s">
        <v>87</v>
      </c>
      <c r="AY174" s="16" t="s">
        <v>135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6" t="s">
        <v>85</v>
      </c>
      <c r="BK174" s="202">
        <f>ROUND(I174*H174,2)</f>
        <v>0</v>
      </c>
      <c r="BL174" s="16" t="s">
        <v>142</v>
      </c>
      <c r="BM174" s="201" t="s">
        <v>693</v>
      </c>
    </row>
    <row r="175" spans="1:65" s="2" customFormat="1" ht="19.2">
      <c r="A175" s="33"/>
      <c r="B175" s="34"/>
      <c r="C175" s="35"/>
      <c r="D175" s="203" t="s">
        <v>144</v>
      </c>
      <c r="E175" s="35"/>
      <c r="F175" s="204" t="s">
        <v>694</v>
      </c>
      <c r="G175" s="35"/>
      <c r="H175" s="35"/>
      <c r="I175" s="205"/>
      <c r="J175" s="35"/>
      <c r="K175" s="35"/>
      <c r="L175" s="38"/>
      <c r="M175" s="206"/>
      <c r="N175" s="207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144</v>
      </c>
      <c r="AU175" s="16" t="s">
        <v>87</v>
      </c>
    </row>
    <row r="176" spans="1:65" s="13" customFormat="1">
      <c r="B176" s="208"/>
      <c r="C176" s="209"/>
      <c r="D176" s="203" t="s">
        <v>146</v>
      </c>
      <c r="E176" s="210" t="s">
        <v>1</v>
      </c>
      <c r="F176" s="211" t="s">
        <v>695</v>
      </c>
      <c r="G176" s="209"/>
      <c r="H176" s="212">
        <v>155.67500000000001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146</v>
      </c>
      <c r="AU176" s="218" t="s">
        <v>87</v>
      </c>
      <c r="AV176" s="13" t="s">
        <v>87</v>
      </c>
      <c r="AW176" s="13" t="s">
        <v>34</v>
      </c>
      <c r="AX176" s="13" t="s">
        <v>85</v>
      </c>
      <c r="AY176" s="218" t="s">
        <v>135</v>
      </c>
    </row>
    <row r="177" spans="1:65" s="2" customFormat="1" ht="16.5" customHeight="1">
      <c r="A177" s="33"/>
      <c r="B177" s="34"/>
      <c r="C177" s="190" t="s">
        <v>239</v>
      </c>
      <c r="D177" s="190" t="s">
        <v>138</v>
      </c>
      <c r="E177" s="191" t="s">
        <v>510</v>
      </c>
      <c r="F177" s="192" t="s">
        <v>511</v>
      </c>
      <c r="G177" s="193" t="s">
        <v>289</v>
      </c>
      <c r="H177" s="194">
        <v>189.03</v>
      </c>
      <c r="I177" s="195"/>
      <c r="J177" s="196">
        <f>ROUND(I177*H177,2)</f>
        <v>0</v>
      </c>
      <c r="K177" s="192" t="s">
        <v>98</v>
      </c>
      <c r="L177" s="38"/>
      <c r="M177" s="197" t="s">
        <v>1</v>
      </c>
      <c r="N177" s="198" t="s">
        <v>42</v>
      </c>
      <c r="O177" s="70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1" t="s">
        <v>142</v>
      </c>
      <c r="AT177" s="201" t="s">
        <v>138</v>
      </c>
      <c r="AU177" s="201" t="s">
        <v>87</v>
      </c>
      <c r="AY177" s="16" t="s">
        <v>135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6" t="s">
        <v>85</v>
      </c>
      <c r="BK177" s="202">
        <f>ROUND(I177*H177,2)</f>
        <v>0</v>
      </c>
      <c r="BL177" s="16" t="s">
        <v>142</v>
      </c>
      <c r="BM177" s="201" t="s">
        <v>696</v>
      </c>
    </row>
    <row r="178" spans="1:65" s="2" customFormat="1" ht="19.2">
      <c r="A178" s="33"/>
      <c r="B178" s="34"/>
      <c r="C178" s="35"/>
      <c r="D178" s="203" t="s">
        <v>144</v>
      </c>
      <c r="E178" s="35"/>
      <c r="F178" s="204" t="s">
        <v>513</v>
      </c>
      <c r="G178" s="35"/>
      <c r="H178" s="35"/>
      <c r="I178" s="205"/>
      <c r="J178" s="35"/>
      <c r="K178" s="35"/>
      <c r="L178" s="38"/>
      <c r="M178" s="206"/>
      <c r="N178" s="207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144</v>
      </c>
      <c r="AU178" s="16" t="s">
        <v>87</v>
      </c>
    </row>
    <row r="179" spans="1:65" s="13" customFormat="1">
      <c r="B179" s="208"/>
      <c r="C179" s="209"/>
      <c r="D179" s="203" t="s">
        <v>146</v>
      </c>
      <c r="E179" s="210" t="s">
        <v>1</v>
      </c>
      <c r="F179" s="211" t="s">
        <v>697</v>
      </c>
      <c r="G179" s="209"/>
      <c r="H179" s="212">
        <v>189.03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146</v>
      </c>
      <c r="AU179" s="218" t="s">
        <v>87</v>
      </c>
      <c r="AV179" s="13" t="s">
        <v>87</v>
      </c>
      <c r="AW179" s="13" t="s">
        <v>34</v>
      </c>
      <c r="AX179" s="13" t="s">
        <v>85</v>
      </c>
      <c r="AY179" s="218" t="s">
        <v>135</v>
      </c>
    </row>
    <row r="180" spans="1:65" s="2" customFormat="1" ht="16.5" customHeight="1">
      <c r="A180" s="33"/>
      <c r="B180" s="34"/>
      <c r="C180" s="190" t="s">
        <v>244</v>
      </c>
      <c r="D180" s="190" t="s">
        <v>138</v>
      </c>
      <c r="E180" s="191" t="s">
        <v>698</v>
      </c>
      <c r="F180" s="192" t="s">
        <v>699</v>
      </c>
      <c r="G180" s="193" t="s">
        <v>289</v>
      </c>
      <c r="H180" s="194">
        <v>56.05</v>
      </c>
      <c r="I180" s="195"/>
      <c r="J180" s="196">
        <f>ROUND(I180*H180,2)</f>
        <v>0</v>
      </c>
      <c r="K180" s="192" t="s">
        <v>98</v>
      </c>
      <c r="L180" s="38"/>
      <c r="M180" s="197" t="s">
        <v>1</v>
      </c>
      <c r="N180" s="198" t="s">
        <v>42</v>
      </c>
      <c r="O180" s="70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142</v>
      </c>
      <c r="AT180" s="201" t="s">
        <v>138</v>
      </c>
      <c r="AU180" s="201" t="s">
        <v>87</v>
      </c>
      <c r="AY180" s="16" t="s">
        <v>135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85</v>
      </c>
      <c r="BK180" s="202">
        <f>ROUND(I180*H180,2)</f>
        <v>0</v>
      </c>
      <c r="BL180" s="16" t="s">
        <v>142</v>
      </c>
      <c r="BM180" s="201" t="s">
        <v>700</v>
      </c>
    </row>
    <row r="181" spans="1:65" s="2" customFormat="1" ht="19.2">
      <c r="A181" s="33"/>
      <c r="B181" s="34"/>
      <c r="C181" s="35"/>
      <c r="D181" s="203" t="s">
        <v>144</v>
      </c>
      <c r="E181" s="35"/>
      <c r="F181" s="204" t="s">
        <v>701</v>
      </c>
      <c r="G181" s="35"/>
      <c r="H181" s="35"/>
      <c r="I181" s="205"/>
      <c r="J181" s="35"/>
      <c r="K181" s="35"/>
      <c r="L181" s="38"/>
      <c r="M181" s="206"/>
      <c r="N181" s="207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144</v>
      </c>
      <c r="AU181" s="16" t="s">
        <v>87</v>
      </c>
    </row>
    <row r="182" spans="1:65" s="13" customFormat="1">
      <c r="B182" s="208"/>
      <c r="C182" s="209"/>
      <c r="D182" s="203" t="s">
        <v>146</v>
      </c>
      <c r="E182" s="210" t="s">
        <v>1</v>
      </c>
      <c r="F182" s="211" t="s">
        <v>702</v>
      </c>
      <c r="G182" s="209"/>
      <c r="H182" s="212">
        <v>56.05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146</v>
      </c>
      <c r="AU182" s="218" t="s">
        <v>87</v>
      </c>
      <c r="AV182" s="13" t="s">
        <v>87</v>
      </c>
      <c r="AW182" s="13" t="s">
        <v>34</v>
      </c>
      <c r="AX182" s="13" t="s">
        <v>85</v>
      </c>
      <c r="AY182" s="218" t="s">
        <v>135</v>
      </c>
    </row>
    <row r="183" spans="1:65" s="2" customFormat="1" ht="16.5" customHeight="1">
      <c r="A183" s="33"/>
      <c r="B183" s="34"/>
      <c r="C183" s="219" t="s">
        <v>7</v>
      </c>
      <c r="D183" s="219" t="s">
        <v>332</v>
      </c>
      <c r="E183" s="220" t="s">
        <v>703</v>
      </c>
      <c r="F183" s="221" t="s">
        <v>704</v>
      </c>
      <c r="G183" s="222" t="s">
        <v>172</v>
      </c>
      <c r="H183" s="223">
        <v>57</v>
      </c>
      <c r="I183" s="224"/>
      <c r="J183" s="225">
        <f>ROUND(I183*H183,2)</f>
        <v>0</v>
      </c>
      <c r="K183" s="221" t="s">
        <v>98</v>
      </c>
      <c r="L183" s="226"/>
      <c r="M183" s="227" t="s">
        <v>1</v>
      </c>
      <c r="N183" s="228" t="s">
        <v>42</v>
      </c>
      <c r="O183" s="70"/>
      <c r="P183" s="199">
        <f>O183*H183</f>
        <v>0</v>
      </c>
      <c r="Q183" s="199">
        <v>0.186</v>
      </c>
      <c r="R183" s="199">
        <f>Q183*H183</f>
        <v>10.602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335</v>
      </c>
      <c r="AT183" s="201" t="s">
        <v>332</v>
      </c>
      <c r="AU183" s="201" t="s">
        <v>87</v>
      </c>
      <c r="AY183" s="16" t="s">
        <v>135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85</v>
      </c>
      <c r="BK183" s="202">
        <f>ROUND(I183*H183,2)</f>
        <v>0</v>
      </c>
      <c r="BL183" s="16" t="s">
        <v>335</v>
      </c>
      <c r="BM183" s="201" t="s">
        <v>705</v>
      </c>
    </row>
    <row r="184" spans="1:65" s="2" customFormat="1">
      <c r="A184" s="33"/>
      <c r="B184" s="34"/>
      <c r="C184" s="35"/>
      <c r="D184" s="203" t="s">
        <v>144</v>
      </c>
      <c r="E184" s="35"/>
      <c r="F184" s="204" t="s">
        <v>704</v>
      </c>
      <c r="G184" s="35"/>
      <c r="H184" s="35"/>
      <c r="I184" s="205"/>
      <c r="J184" s="35"/>
      <c r="K184" s="35"/>
      <c r="L184" s="38"/>
      <c r="M184" s="206"/>
      <c r="N184" s="207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144</v>
      </c>
      <c r="AU184" s="16" t="s">
        <v>87</v>
      </c>
    </row>
    <row r="185" spans="1:65" s="2" customFormat="1" ht="16.5" customHeight="1">
      <c r="A185" s="33"/>
      <c r="B185" s="34"/>
      <c r="C185" s="219" t="s">
        <v>255</v>
      </c>
      <c r="D185" s="219" t="s">
        <v>332</v>
      </c>
      <c r="E185" s="220" t="s">
        <v>706</v>
      </c>
      <c r="F185" s="221" t="s">
        <v>707</v>
      </c>
      <c r="G185" s="222" t="s">
        <v>172</v>
      </c>
      <c r="H185" s="223">
        <v>2</v>
      </c>
      <c r="I185" s="224"/>
      <c r="J185" s="225">
        <f>ROUND(I185*H185,2)</f>
        <v>0</v>
      </c>
      <c r="K185" s="221" t="s">
        <v>98</v>
      </c>
      <c r="L185" s="226"/>
      <c r="M185" s="227" t="s">
        <v>1</v>
      </c>
      <c r="N185" s="228" t="s">
        <v>42</v>
      </c>
      <c r="O185" s="70"/>
      <c r="P185" s="199">
        <f>O185*H185</f>
        <v>0</v>
      </c>
      <c r="Q185" s="199">
        <v>0.17899999999999999</v>
      </c>
      <c r="R185" s="199">
        <f>Q185*H185</f>
        <v>0.35799999999999998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335</v>
      </c>
      <c r="AT185" s="201" t="s">
        <v>332</v>
      </c>
      <c r="AU185" s="201" t="s">
        <v>87</v>
      </c>
      <c r="AY185" s="16" t="s">
        <v>135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85</v>
      </c>
      <c r="BK185" s="202">
        <f>ROUND(I185*H185,2)</f>
        <v>0</v>
      </c>
      <c r="BL185" s="16" t="s">
        <v>335</v>
      </c>
      <c r="BM185" s="201" t="s">
        <v>708</v>
      </c>
    </row>
    <row r="186" spans="1:65" s="2" customFormat="1">
      <c r="A186" s="33"/>
      <c r="B186" s="34"/>
      <c r="C186" s="35"/>
      <c r="D186" s="203" t="s">
        <v>144</v>
      </c>
      <c r="E186" s="35"/>
      <c r="F186" s="204" t="s">
        <v>707</v>
      </c>
      <c r="G186" s="35"/>
      <c r="H186" s="35"/>
      <c r="I186" s="205"/>
      <c r="J186" s="35"/>
      <c r="K186" s="35"/>
      <c r="L186" s="38"/>
      <c r="M186" s="206"/>
      <c r="N186" s="207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144</v>
      </c>
      <c r="AU186" s="16" t="s">
        <v>87</v>
      </c>
    </row>
    <row r="187" spans="1:65" s="2" customFormat="1" ht="16.5" customHeight="1">
      <c r="A187" s="33"/>
      <c r="B187" s="34"/>
      <c r="C187" s="190" t="s">
        <v>261</v>
      </c>
      <c r="D187" s="190" t="s">
        <v>138</v>
      </c>
      <c r="E187" s="191" t="s">
        <v>709</v>
      </c>
      <c r="F187" s="192" t="s">
        <v>710</v>
      </c>
      <c r="G187" s="193" t="s">
        <v>289</v>
      </c>
      <c r="H187" s="194">
        <v>130.94</v>
      </c>
      <c r="I187" s="195"/>
      <c r="J187" s="196">
        <f>ROUND(I187*H187,2)</f>
        <v>0</v>
      </c>
      <c r="K187" s="192" t="s">
        <v>98</v>
      </c>
      <c r="L187" s="38"/>
      <c r="M187" s="197" t="s">
        <v>1</v>
      </c>
      <c r="N187" s="198" t="s">
        <v>42</v>
      </c>
      <c r="O187" s="70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1" t="s">
        <v>142</v>
      </c>
      <c r="AT187" s="201" t="s">
        <v>138</v>
      </c>
      <c r="AU187" s="201" t="s">
        <v>87</v>
      </c>
      <c r="AY187" s="16" t="s">
        <v>135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6" t="s">
        <v>85</v>
      </c>
      <c r="BK187" s="202">
        <f>ROUND(I187*H187,2)</f>
        <v>0</v>
      </c>
      <c r="BL187" s="16" t="s">
        <v>142</v>
      </c>
      <c r="BM187" s="201" t="s">
        <v>711</v>
      </c>
    </row>
    <row r="188" spans="1:65" s="2" customFormat="1" ht="19.2">
      <c r="A188" s="33"/>
      <c r="B188" s="34"/>
      <c r="C188" s="35"/>
      <c r="D188" s="203" t="s">
        <v>144</v>
      </c>
      <c r="E188" s="35"/>
      <c r="F188" s="204" t="s">
        <v>712</v>
      </c>
      <c r="G188" s="35"/>
      <c r="H188" s="35"/>
      <c r="I188" s="205"/>
      <c r="J188" s="35"/>
      <c r="K188" s="35"/>
      <c r="L188" s="38"/>
      <c r="M188" s="206"/>
      <c r="N188" s="207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144</v>
      </c>
      <c r="AU188" s="16" t="s">
        <v>87</v>
      </c>
    </row>
    <row r="189" spans="1:65" s="13" customFormat="1">
      <c r="B189" s="208"/>
      <c r="C189" s="209"/>
      <c r="D189" s="203" t="s">
        <v>146</v>
      </c>
      <c r="E189" s="210" t="s">
        <v>1</v>
      </c>
      <c r="F189" s="211" t="s">
        <v>713</v>
      </c>
      <c r="G189" s="209"/>
      <c r="H189" s="212">
        <v>107.96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146</v>
      </c>
      <c r="AU189" s="218" t="s">
        <v>87</v>
      </c>
      <c r="AV189" s="13" t="s">
        <v>87</v>
      </c>
      <c r="AW189" s="13" t="s">
        <v>34</v>
      </c>
      <c r="AX189" s="13" t="s">
        <v>77</v>
      </c>
      <c r="AY189" s="218" t="s">
        <v>135</v>
      </c>
    </row>
    <row r="190" spans="1:65" s="13" customFormat="1">
      <c r="B190" s="208"/>
      <c r="C190" s="209"/>
      <c r="D190" s="203" t="s">
        <v>146</v>
      </c>
      <c r="E190" s="210" t="s">
        <v>1</v>
      </c>
      <c r="F190" s="211" t="s">
        <v>714</v>
      </c>
      <c r="G190" s="209"/>
      <c r="H190" s="212">
        <v>11.76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146</v>
      </c>
      <c r="AU190" s="218" t="s">
        <v>87</v>
      </c>
      <c r="AV190" s="13" t="s">
        <v>87</v>
      </c>
      <c r="AW190" s="13" t="s">
        <v>34</v>
      </c>
      <c r="AX190" s="13" t="s">
        <v>77</v>
      </c>
      <c r="AY190" s="218" t="s">
        <v>135</v>
      </c>
    </row>
    <row r="191" spans="1:65" s="13" customFormat="1">
      <c r="B191" s="208"/>
      <c r="C191" s="209"/>
      <c r="D191" s="203" t="s">
        <v>146</v>
      </c>
      <c r="E191" s="210" t="s">
        <v>1</v>
      </c>
      <c r="F191" s="211" t="s">
        <v>715</v>
      </c>
      <c r="G191" s="209"/>
      <c r="H191" s="212">
        <v>11.22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146</v>
      </c>
      <c r="AU191" s="218" t="s">
        <v>87</v>
      </c>
      <c r="AV191" s="13" t="s">
        <v>87</v>
      </c>
      <c r="AW191" s="13" t="s">
        <v>34</v>
      </c>
      <c r="AX191" s="13" t="s">
        <v>77</v>
      </c>
      <c r="AY191" s="218" t="s">
        <v>135</v>
      </c>
    </row>
    <row r="192" spans="1:65" s="14" customFormat="1">
      <c r="B192" s="233"/>
      <c r="C192" s="234"/>
      <c r="D192" s="203" t="s">
        <v>146</v>
      </c>
      <c r="E192" s="235" t="s">
        <v>1</v>
      </c>
      <c r="F192" s="236" t="s">
        <v>637</v>
      </c>
      <c r="G192" s="234"/>
      <c r="H192" s="237">
        <v>130.94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146</v>
      </c>
      <c r="AU192" s="243" t="s">
        <v>87</v>
      </c>
      <c r="AV192" s="14" t="s">
        <v>142</v>
      </c>
      <c r="AW192" s="14" t="s">
        <v>34</v>
      </c>
      <c r="AX192" s="14" t="s">
        <v>85</v>
      </c>
      <c r="AY192" s="243" t="s">
        <v>135</v>
      </c>
    </row>
    <row r="193" spans="1:65" s="2" customFormat="1" ht="16.5" customHeight="1">
      <c r="A193" s="33"/>
      <c r="B193" s="34"/>
      <c r="C193" s="219" t="s">
        <v>266</v>
      </c>
      <c r="D193" s="219" t="s">
        <v>332</v>
      </c>
      <c r="E193" s="220" t="s">
        <v>716</v>
      </c>
      <c r="F193" s="221" t="s">
        <v>717</v>
      </c>
      <c r="G193" s="222" t="s">
        <v>289</v>
      </c>
      <c r="H193" s="223">
        <v>130.21299999999999</v>
      </c>
      <c r="I193" s="224"/>
      <c r="J193" s="225">
        <f>ROUND(I193*H193,2)</f>
        <v>0</v>
      </c>
      <c r="K193" s="221" t="s">
        <v>98</v>
      </c>
      <c r="L193" s="226"/>
      <c r="M193" s="227" t="s">
        <v>1</v>
      </c>
      <c r="N193" s="228" t="s">
        <v>42</v>
      </c>
      <c r="O193" s="70"/>
      <c r="P193" s="199">
        <f>O193*H193</f>
        <v>0</v>
      </c>
      <c r="Q193" s="199">
        <v>0.13</v>
      </c>
      <c r="R193" s="199">
        <f>Q193*H193</f>
        <v>16.927689999999998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335</v>
      </c>
      <c r="AT193" s="201" t="s">
        <v>332</v>
      </c>
      <c r="AU193" s="201" t="s">
        <v>87</v>
      </c>
      <c r="AY193" s="16" t="s">
        <v>135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85</v>
      </c>
      <c r="BK193" s="202">
        <f>ROUND(I193*H193,2)</f>
        <v>0</v>
      </c>
      <c r="BL193" s="16" t="s">
        <v>335</v>
      </c>
      <c r="BM193" s="201" t="s">
        <v>718</v>
      </c>
    </row>
    <row r="194" spans="1:65" s="2" customFormat="1">
      <c r="A194" s="33"/>
      <c r="B194" s="34"/>
      <c r="C194" s="35"/>
      <c r="D194" s="203" t="s">
        <v>144</v>
      </c>
      <c r="E194" s="35"/>
      <c r="F194" s="204" t="s">
        <v>717</v>
      </c>
      <c r="G194" s="35"/>
      <c r="H194" s="35"/>
      <c r="I194" s="205"/>
      <c r="J194" s="35"/>
      <c r="K194" s="35"/>
      <c r="L194" s="38"/>
      <c r="M194" s="206"/>
      <c r="N194" s="207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144</v>
      </c>
      <c r="AU194" s="16" t="s">
        <v>87</v>
      </c>
    </row>
    <row r="195" spans="1:65" s="13" customFormat="1">
      <c r="B195" s="208"/>
      <c r="C195" s="209"/>
      <c r="D195" s="203" t="s">
        <v>146</v>
      </c>
      <c r="E195" s="210" t="s">
        <v>1</v>
      </c>
      <c r="F195" s="211" t="s">
        <v>719</v>
      </c>
      <c r="G195" s="209"/>
      <c r="H195" s="212">
        <v>130.21299999999999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146</v>
      </c>
      <c r="AU195" s="218" t="s">
        <v>87</v>
      </c>
      <c r="AV195" s="13" t="s">
        <v>87</v>
      </c>
      <c r="AW195" s="13" t="s">
        <v>34</v>
      </c>
      <c r="AX195" s="13" t="s">
        <v>85</v>
      </c>
      <c r="AY195" s="218" t="s">
        <v>135</v>
      </c>
    </row>
    <row r="196" spans="1:65" s="2" customFormat="1" ht="16.5" customHeight="1">
      <c r="A196" s="33"/>
      <c r="B196" s="34"/>
      <c r="C196" s="219" t="s">
        <v>271</v>
      </c>
      <c r="D196" s="219" t="s">
        <v>332</v>
      </c>
      <c r="E196" s="220" t="s">
        <v>720</v>
      </c>
      <c r="F196" s="221" t="s">
        <v>721</v>
      </c>
      <c r="G196" s="222" t="s">
        <v>289</v>
      </c>
      <c r="H196" s="223">
        <v>3.28</v>
      </c>
      <c r="I196" s="224"/>
      <c r="J196" s="225">
        <f>ROUND(I196*H196,2)</f>
        <v>0</v>
      </c>
      <c r="K196" s="221" t="s">
        <v>98</v>
      </c>
      <c r="L196" s="226"/>
      <c r="M196" s="227" t="s">
        <v>1</v>
      </c>
      <c r="N196" s="228" t="s">
        <v>42</v>
      </c>
      <c r="O196" s="70"/>
      <c r="P196" s="199">
        <f>O196*H196</f>
        <v>0</v>
      </c>
      <c r="Q196" s="199">
        <v>0.14499999999999999</v>
      </c>
      <c r="R196" s="199">
        <f>Q196*H196</f>
        <v>0.47559999999999991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335</v>
      </c>
      <c r="AT196" s="201" t="s">
        <v>332</v>
      </c>
      <c r="AU196" s="201" t="s">
        <v>87</v>
      </c>
      <c r="AY196" s="16" t="s">
        <v>135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85</v>
      </c>
      <c r="BK196" s="202">
        <f>ROUND(I196*H196,2)</f>
        <v>0</v>
      </c>
      <c r="BL196" s="16" t="s">
        <v>335</v>
      </c>
      <c r="BM196" s="201" t="s">
        <v>722</v>
      </c>
    </row>
    <row r="197" spans="1:65" s="2" customFormat="1">
      <c r="A197" s="33"/>
      <c r="B197" s="34"/>
      <c r="C197" s="35"/>
      <c r="D197" s="203" t="s">
        <v>144</v>
      </c>
      <c r="E197" s="35"/>
      <c r="F197" s="204" t="s">
        <v>721</v>
      </c>
      <c r="G197" s="35"/>
      <c r="H197" s="35"/>
      <c r="I197" s="205"/>
      <c r="J197" s="35"/>
      <c r="K197" s="35"/>
      <c r="L197" s="38"/>
      <c r="M197" s="206"/>
      <c r="N197" s="207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144</v>
      </c>
      <c r="AU197" s="16" t="s">
        <v>87</v>
      </c>
    </row>
    <row r="198" spans="1:65" s="13" customFormat="1">
      <c r="B198" s="208"/>
      <c r="C198" s="209"/>
      <c r="D198" s="203" t="s">
        <v>146</v>
      </c>
      <c r="E198" s="210" t="s">
        <v>1</v>
      </c>
      <c r="F198" s="211" t="s">
        <v>723</v>
      </c>
      <c r="G198" s="209"/>
      <c r="H198" s="212">
        <v>3.28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146</v>
      </c>
      <c r="AU198" s="218" t="s">
        <v>87</v>
      </c>
      <c r="AV198" s="13" t="s">
        <v>87</v>
      </c>
      <c r="AW198" s="13" t="s">
        <v>34</v>
      </c>
      <c r="AX198" s="13" t="s">
        <v>85</v>
      </c>
      <c r="AY198" s="218" t="s">
        <v>135</v>
      </c>
    </row>
    <row r="199" spans="1:65" s="2" customFormat="1" ht="16.5" customHeight="1">
      <c r="A199" s="33"/>
      <c r="B199" s="34"/>
      <c r="C199" s="190" t="s">
        <v>276</v>
      </c>
      <c r="D199" s="190" t="s">
        <v>138</v>
      </c>
      <c r="E199" s="191" t="s">
        <v>698</v>
      </c>
      <c r="F199" s="192" t="s">
        <v>699</v>
      </c>
      <c r="G199" s="193" t="s">
        <v>289</v>
      </c>
      <c r="H199" s="194">
        <v>2.04</v>
      </c>
      <c r="I199" s="195"/>
      <c r="J199" s="196">
        <f>ROUND(I199*H199,2)</f>
        <v>0</v>
      </c>
      <c r="K199" s="192" t="s">
        <v>98</v>
      </c>
      <c r="L199" s="38"/>
      <c r="M199" s="197" t="s">
        <v>1</v>
      </c>
      <c r="N199" s="198" t="s">
        <v>42</v>
      </c>
      <c r="O199" s="70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142</v>
      </c>
      <c r="AT199" s="201" t="s">
        <v>138</v>
      </c>
      <c r="AU199" s="201" t="s">
        <v>87</v>
      </c>
      <c r="AY199" s="16" t="s">
        <v>135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85</v>
      </c>
      <c r="BK199" s="202">
        <f>ROUND(I199*H199,2)</f>
        <v>0</v>
      </c>
      <c r="BL199" s="16" t="s">
        <v>142</v>
      </c>
      <c r="BM199" s="201" t="s">
        <v>724</v>
      </c>
    </row>
    <row r="200" spans="1:65" s="2" customFormat="1" ht="19.2">
      <c r="A200" s="33"/>
      <c r="B200" s="34"/>
      <c r="C200" s="35"/>
      <c r="D200" s="203" t="s">
        <v>144</v>
      </c>
      <c r="E200" s="35"/>
      <c r="F200" s="204" t="s">
        <v>701</v>
      </c>
      <c r="G200" s="35"/>
      <c r="H200" s="35"/>
      <c r="I200" s="205"/>
      <c r="J200" s="35"/>
      <c r="K200" s="35"/>
      <c r="L200" s="38"/>
      <c r="M200" s="206"/>
      <c r="N200" s="207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144</v>
      </c>
      <c r="AU200" s="16" t="s">
        <v>87</v>
      </c>
    </row>
    <row r="201" spans="1:65" s="13" customFormat="1">
      <c r="B201" s="208"/>
      <c r="C201" s="209"/>
      <c r="D201" s="203" t="s">
        <v>146</v>
      </c>
      <c r="E201" s="210" t="s">
        <v>1</v>
      </c>
      <c r="F201" s="211" t="s">
        <v>725</v>
      </c>
      <c r="G201" s="209"/>
      <c r="H201" s="212">
        <v>2.04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146</v>
      </c>
      <c r="AU201" s="218" t="s">
        <v>87</v>
      </c>
      <c r="AV201" s="13" t="s">
        <v>87</v>
      </c>
      <c r="AW201" s="13" t="s">
        <v>34</v>
      </c>
      <c r="AX201" s="13" t="s">
        <v>85</v>
      </c>
      <c r="AY201" s="218" t="s">
        <v>135</v>
      </c>
    </row>
    <row r="202" spans="1:65" s="2" customFormat="1" ht="16.5" customHeight="1">
      <c r="A202" s="33"/>
      <c r="B202" s="34"/>
      <c r="C202" s="219" t="s">
        <v>281</v>
      </c>
      <c r="D202" s="219" t="s">
        <v>332</v>
      </c>
      <c r="E202" s="220" t="s">
        <v>726</v>
      </c>
      <c r="F202" s="221" t="s">
        <v>727</v>
      </c>
      <c r="G202" s="222" t="s">
        <v>289</v>
      </c>
      <c r="H202" s="223">
        <v>2.16</v>
      </c>
      <c r="I202" s="224"/>
      <c r="J202" s="225">
        <f>ROUND(I202*H202,2)</f>
        <v>0</v>
      </c>
      <c r="K202" s="221" t="s">
        <v>1</v>
      </c>
      <c r="L202" s="226"/>
      <c r="M202" s="227" t="s">
        <v>1</v>
      </c>
      <c r="N202" s="228" t="s">
        <v>42</v>
      </c>
      <c r="O202" s="70"/>
      <c r="P202" s="199">
        <f>O202*H202</f>
        <v>0</v>
      </c>
      <c r="Q202" s="199">
        <v>8.7499999999999994E-2</v>
      </c>
      <c r="R202" s="199">
        <f>Q202*H202</f>
        <v>0.189</v>
      </c>
      <c r="S202" s="199">
        <v>0</v>
      </c>
      <c r="T202" s="20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335</v>
      </c>
      <c r="AT202" s="201" t="s">
        <v>332</v>
      </c>
      <c r="AU202" s="201" t="s">
        <v>87</v>
      </c>
      <c r="AY202" s="16" t="s">
        <v>135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85</v>
      </c>
      <c r="BK202" s="202">
        <f>ROUND(I202*H202,2)</f>
        <v>0</v>
      </c>
      <c r="BL202" s="16" t="s">
        <v>335</v>
      </c>
      <c r="BM202" s="201" t="s">
        <v>728</v>
      </c>
    </row>
    <row r="203" spans="1:65" s="2" customFormat="1">
      <c r="A203" s="33"/>
      <c r="B203" s="34"/>
      <c r="C203" s="35"/>
      <c r="D203" s="203" t="s">
        <v>144</v>
      </c>
      <c r="E203" s="35"/>
      <c r="F203" s="204" t="s">
        <v>727</v>
      </c>
      <c r="G203" s="35"/>
      <c r="H203" s="35"/>
      <c r="I203" s="205"/>
      <c r="J203" s="35"/>
      <c r="K203" s="35"/>
      <c r="L203" s="38"/>
      <c r="M203" s="206"/>
      <c r="N203" s="207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144</v>
      </c>
      <c r="AU203" s="16" t="s">
        <v>87</v>
      </c>
    </row>
    <row r="204" spans="1:65" s="2" customFormat="1" ht="16.5" customHeight="1">
      <c r="A204" s="33"/>
      <c r="B204" s="34"/>
      <c r="C204" s="219" t="s">
        <v>286</v>
      </c>
      <c r="D204" s="219" t="s">
        <v>332</v>
      </c>
      <c r="E204" s="220" t="s">
        <v>729</v>
      </c>
      <c r="F204" s="221" t="s">
        <v>730</v>
      </c>
      <c r="G204" s="222" t="s">
        <v>150</v>
      </c>
      <c r="H204" s="223">
        <v>12.098000000000001</v>
      </c>
      <c r="I204" s="224"/>
      <c r="J204" s="225">
        <f>ROUND(I204*H204,2)</f>
        <v>0</v>
      </c>
      <c r="K204" s="221" t="s">
        <v>98</v>
      </c>
      <c r="L204" s="226"/>
      <c r="M204" s="227" t="s">
        <v>1</v>
      </c>
      <c r="N204" s="228" t="s">
        <v>42</v>
      </c>
      <c r="O204" s="70"/>
      <c r="P204" s="199">
        <f>O204*H204</f>
        <v>0</v>
      </c>
      <c r="Q204" s="199">
        <v>1</v>
      </c>
      <c r="R204" s="199">
        <f>Q204*H204</f>
        <v>12.098000000000001</v>
      </c>
      <c r="S204" s="199">
        <v>0</v>
      </c>
      <c r="T204" s="20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335</v>
      </c>
      <c r="AT204" s="201" t="s">
        <v>332</v>
      </c>
      <c r="AU204" s="201" t="s">
        <v>87</v>
      </c>
      <c r="AY204" s="16" t="s">
        <v>135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6" t="s">
        <v>85</v>
      </c>
      <c r="BK204" s="202">
        <f>ROUND(I204*H204,2)</f>
        <v>0</v>
      </c>
      <c r="BL204" s="16" t="s">
        <v>335</v>
      </c>
      <c r="BM204" s="201" t="s">
        <v>731</v>
      </c>
    </row>
    <row r="205" spans="1:65" s="2" customFormat="1">
      <c r="A205" s="33"/>
      <c r="B205" s="34"/>
      <c r="C205" s="35"/>
      <c r="D205" s="203" t="s">
        <v>144</v>
      </c>
      <c r="E205" s="35"/>
      <c r="F205" s="204" t="s">
        <v>730</v>
      </c>
      <c r="G205" s="35"/>
      <c r="H205" s="35"/>
      <c r="I205" s="205"/>
      <c r="J205" s="35"/>
      <c r="K205" s="35"/>
      <c r="L205" s="38"/>
      <c r="M205" s="206"/>
      <c r="N205" s="207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144</v>
      </c>
      <c r="AU205" s="16" t="s">
        <v>87</v>
      </c>
    </row>
    <row r="206" spans="1:65" s="13" customFormat="1">
      <c r="B206" s="208"/>
      <c r="C206" s="209"/>
      <c r="D206" s="203" t="s">
        <v>146</v>
      </c>
      <c r="E206" s="210" t="s">
        <v>1</v>
      </c>
      <c r="F206" s="211" t="s">
        <v>732</v>
      </c>
      <c r="G206" s="209"/>
      <c r="H206" s="212">
        <v>12.098000000000001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146</v>
      </c>
      <c r="AU206" s="218" t="s">
        <v>87</v>
      </c>
      <c r="AV206" s="13" t="s">
        <v>87</v>
      </c>
      <c r="AW206" s="13" t="s">
        <v>34</v>
      </c>
      <c r="AX206" s="13" t="s">
        <v>85</v>
      </c>
      <c r="AY206" s="218" t="s">
        <v>135</v>
      </c>
    </row>
    <row r="207" spans="1:65" s="2" customFormat="1" ht="16.5" customHeight="1">
      <c r="A207" s="33"/>
      <c r="B207" s="34"/>
      <c r="C207" s="219" t="s">
        <v>293</v>
      </c>
      <c r="D207" s="219" t="s">
        <v>332</v>
      </c>
      <c r="E207" s="220" t="s">
        <v>645</v>
      </c>
      <c r="F207" s="221" t="s">
        <v>646</v>
      </c>
      <c r="G207" s="222" t="s">
        <v>150</v>
      </c>
      <c r="H207" s="223">
        <v>51.037999999999997</v>
      </c>
      <c r="I207" s="224"/>
      <c r="J207" s="225">
        <f>ROUND(I207*H207,2)</f>
        <v>0</v>
      </c>
      <c r="K207" s="221" t="s">
        <v>98</v>
      </c>
      <c r="L207" s="226"/>
      <c r="M207" s="227" t="s">
        <v>1</v>
      </c>
      <c r="N207" s="228" t="s">
        <v>42</v>
      </c>
      <c r="O207" s="70"/>
      <c r="P207" s="199">
        <f>O207*H207</f>
        <v>0</v>
      </c>
      <c r="Q207" s="199">
        <v>1</v>
      </c>
      <c r="R207" s="199">
        <f>Q207*H207</f>
        <v>51.037999999999997</v>
      </c>
      <c r="S207" s="199">
        <v>0</v>
      </c>
      <c r="T207" s="20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1" t="s">
        <v>335</v>
      </c>
      <c r="AT207" s="201" t="s">
        <v>332</v>
      </c>
      <c r="AU207" s="201" t="s">
        <v>87</v>
      </c>
      <c r="AY207" s="16" t="s">
        <v>135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6" t="s">
        <v>85</v>
      </c>
      <c r="BK207" s="202">
        <f>ROUND(I207*H207,2)</f>
        <v>0</v>
      </c>
      <c r="BL207" s="16" t="s">
        <v>335</v>
      </c>
      <c r="BM207" s="201" t="s">
        <v>733</v>
      </c>
    </row>
    <row r="208" spans="1:65" s="2" customFormat="1">
      <c r="A208" s="33"/>
      <c r="B208" s="34"/>
      <c r="C208" s="35"/>
      <c r="D208" s="203" t="s">
        <v>144</v>
      </c>
      <c r="E208" s="35"/>
      <c r="F208" s="204" t="s">
        <v>646</v>
      </c>
      <c r="G208" s="35"/>
      <c r="H208" s="35"/>
      <c r="I208" s="205"/>
      <c r="J208" s="35"/>
      <c r="K208" s="35"/>
      <c r="L208" s="38"/>
      <c r="M208" s="206"/>
      <c r="N208" s="207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144</v>
      </c>
      <c r="AU208" s="16" t="s">
        <v>87</v>
      </c>
    </row>
    <row r="209" spans="1:65" s="13" customFormat="1">
      <c r="B209" s="208"/>
      <c r="C209" s="209"/>
      <c r="D209" s="203" t="s">
        <v>146</v>
      </c>
      <c r="E209" s="210" t="s">
        <v>1</v>
      </c>
      <c r="F209" s="211" t="s">
        <v>734</v>
      </c>
      <c r="G209" s="209"/>
      <c r="H209" s="212">
        <v>51.037999999999997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146</v>
      </c>
      <c r="AU209" s="218" t="s">
        <v>87</v>
      </c>
      <c r="AV209" s="13" t="s">
        <v>87</v>
      </c>
      <c r="AW209" s="13" t="s">
        <v>34</v>
      </c>
      <c r="AX209" s="13" t="s">
        <v>85</v>
      </c>
      <c r="AY209" s="218" t="s">
        <v>135</v>
      </c>
    </row>
    <row r="210" spans="1:65" s="2" customFormat="1" ht="16.5" customHeight="1">
      <c r="A210" s="33"/>
      <c r="B210" s="34"/>
      <c r="C210" s="219" t="s">
        <v>298</v>
      </c>
      <c r="D210" s="219" t="s">
        <v>332</v>
      </c>
      <c r="E210" s="220" t="s">
        <v>735</v>
      </c>
      <c r="F210" s="221" t="s">
        <v>736</v>
      </c>
      <c r="G210" s="222" t="s">
        <v>606</v>
      </c>
      <c r="H210" s="223">
        <v>520</v>
      </c>
      <c r="I210" s="224"/>
      <c r="J210" s="225">
        <f>ROUND(I210*H210,2)</f>
        <v>0</v>
      </c>
      <c r="K210" s="221" t="s">
        <v>1</v>
      </c>
      <c r="L210" s="226"/>
      <c r="M210" s="227" t="s">
        <v>1</v>
      </c>
      <c r="N210" s="228" t="s">
        <v>42</v>
      </c>
      <c r="O210" s="70"/>
      <c r="P210" s="199">
        <f>O210*H210</f>
        <v>0</v>
      </c>
      <c r="Q210" s="199">
        <v>1E-3</v>
      </c>
      <c r="R210" s="199">
        <f>Q210*H210</f>
        <v>0.52</v>
      </c>
      <c r="S210" s="199">
        <v>0</v>
      </c>
      <c r="T210" s="20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1" t="s">
        <v>335</v>
      </c>
      <c r="AT210" s="201" t="s">
        <v>332</v>
      </c>
      <c r="AU210" s="201" t="s">
        <v>87</v>
      </c>
      <c r="AY210" s="16" t="s">
        <v>135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6" t="s">
        <v>85</v>
      </c>
      <c r="BK210" s="202">
        <f>ROUND(I210*H210,2)</f>
        <v>0</v>
      </c>
      <c r="BL210" s="16" t="s">
        <v>335</v>
      </c>
      <c r="BM210" s="201" t="s">
        <v>737</v>
      </c>
    </row>
    <row r="211" spans="1:65" s="2" customFormat="1">
      <c r="A211" s="33"/>
      <c r="B211" s="34"/>
      <c r="C211" s="35"/>
      <c r="D211" s="203" t="s">
        <v>144</v>
      </c>
      <c r="E211" s="35"/>
      <c r="F211" s="204" t="s">
        <v>736</v>
      </c>
      <c r="G211" s="35"/>
      <c r="H211" s="35"/>
      <c r="I211" s="205"/>
      <c r="J211" s="35"/>
      <c r="K211" s="35"/>
      <c r="L211" s="38"/>
      <c r="M211" s="206"/>
      <c r="N211" s="207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144</v>
      </c>
      <c r="AU211" s="16" t="s">
        <v>87</v>
      </c>
    </row>
    <row r="212" spans="1:65" s="2" customFormat="1" ht="16.5" customHeight="1">
      <c r="A212" s="33"/>
      <c r="B212" s="34"/>
      <c r="C212" s="190" t="s">
        <v>304</v>
      </c>
      <c r="D212" s="190" t="s">
        <v>138</v>
      </c>
      <c r="E212" s="191" t="s">
        <v>738</v>
      </c>
      <c r="F212" s="192" t="s">
        <v>739</v>
      </c>
      <c r="G212" s="193" t="s">
        <v>200</v>
      </c>
      <c r="H212" s="194">
        <v>61.65</v>
      </c>
      <c r="I212" s="195"/>
      <c r="J212" s="196">
        <f>ROUND(I212*H212,2)</f>
        <v>0</v>
      </c>
      <c r="K212" s="192" t="s">
        <v>98</v>
      </c>
      <c r="L212" s="38"/>
      <c r="M212" s="197" t="s">
        <v>1</v>
      </c>
      <c r="N212" s="198" t="s">
        <v>42</v>
      </c>
      <c r="O212" s="70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1" t="s">
        <v>142</v>
      </c>
      <c r="AT212" s="201" t="s">
        <v>138</v>
      </c>
      <c r="AU212" s="201" t="s">
        <v>87</v>
      </c>
      <c r="AY212" s="16" t="s">
        <v>135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6" t="s">
        <v>85</v>
      </c>
      <c r="BK212" s="202">
        <f>ROUND(I212*H212,2)</f>
        <v>0</v>
      </c>
      <c r="BL212" s="16" t="s">
        <v>142</v>
      </c>
      <c r="BM212" s="201" t="s">
        <v>740</v>
      </c>
    </row>
    <row r="213" spans="1:65" s="2" customFormat="1" ht="28.8">
      <c r="A213" s="33"/>
      <c r="B213" s="34"/>
      <c r="C213" s="35"/>
      <c r="D213" s="203" t="s">
        <v>144</v>
      </c>
      <c r="E213" s="35"/>
      <c r="F213" s="204" t="s">
        <v>741</v>
      </c>
      <c r="G213" s="35"/>
      <c r="H213" s="35"/>
      <c r="I213" s="205"/>
      <c r="J213" s="35"/>
      <c r="K213" s="35"/>
      <c r="L213" s="38"/>
      <c r="M213" s="206"/>
      <c r="N213" s="207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144</v>
      </c>
      <c r="AU213" s="16" t="s">
        <v>87</v>
      </c>
    </row>
    <row r="214" spans="1:65" s="2" customFormat="1" ht="16.5" customHeight="1">
      <c r="A214" s="33"/>
      <c r="B214" s="34"/>
      <c r="C214" s="190" t="s">
        <v>310</v>
      </c>
      <c r="D214" s="190" t="s">
        <v>138</v>
      </c>
      <c r="E214" s="191" t="s">
        <v>742</v>
      </c>
      <c r="F214" s="192" t="s">
        <v>743</v>
      </c>
      <c r="G214" s="193" t="s">
        <v>200</v>
      </c>
      <c r="H214" s="194">
        <v>5.0999999999999996</v>
      </c>
      <c r="I214" s="195"/>
      <c r="J214" s="196">
        <f>ROUND(I214*H214,2)</f>
        <v>0</v>
      </c>
      <c r="K214" s="192" t="s">
        <v>98</v>
      </c>
      <c r="L214" s="38"/>
      <c r="M214" s="197" t="s">
        <v>1</v>
      </c>
      <c r="N214" s="198" t="s">
        <v>42</v>
      </c>
      <c r="O214" s="70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1" t="s">
        <v>142</v>
      </c>
      <c r="AT214" s="201" t="s">
        <v>138</v>
      </c>
      <c r="AU214" s="201" t="s">
        <v>87</v>
      </c>
      <c r="AY214" s="16" t="s">
        <v>135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6" t="s">
        <v>85</v>
      </c>
      <c r="BK214" s="202">
        <f>ROUND(I214*H214,2)</f>
        <v>0</v>
      </c>
      <c r="BL214" s="16" t="s">
        <v>142</v>
      </c>
      <c r="BM214" s="201" t="s">
        <v>744</v>
      </c>
    </row>
    <row r="215" spans="1:65" s="2" customFormat="1" ht="28.8">
      <c r="A215" s="33"/>
      <c r="B215" s="34"/>
      <c r="C215" s="35"/>
      <c r="D215" s="203" t="s">
        <v>144</v>
      </c>
      <c r="E215" s="35"/>
      <c r="F215" s="204" t="s">
        <v>745</v>
      </c>
      <c r="G215" s="35"/>
      <c r="H215" s="35"/>
      <c r="I215" s="205"/>
      <c r="J215" s="35"/>
      <c r="K215" s="35"/>
      <c r="L215" s="38"/>
      <c r="M215" s="206"/>
      <c r="N215" s="207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144</v>
      </c>
      <c r="AU215" s="16" t="s">
        <v>87</v>
      </c>
    </row>
    <row r="216" spans="1:65" s="2" customFormat="1" ht="16.5" customHeight="1">
      <c r="A216" s="33"/>
      <c r="B216" s="34"/>
      <c r="C216" s="219" t="s">
        <v>316</v>
      </c>
      <c r="D216" s="219" t="s">
        <v>332</v>
      </c>
      <c r="E216" s="220" t="s">
        <v>746</v>
      </c>
      <c r="F216" s="221" t="s">
        <v>747</v>
      </c>
      <c r="G216" s="222" t="s">
        <v>606</v>
      </c>
      <c r="H216" s="223">
        <v>15</v>
      </c>
      <c r="I216" s="224"/>
      <c r="J216" s="225">
        <f>ROUND(I216*H216,2)</f>
        <v>0</v>
      </c>
      <c r="K216" s="221" t="s">
        <v>1</v>
      </c>
      <c r="L216" s="226"/>
      <c r="M216" s="227" t="s">
        <v>1</v>
      </c>
      <c r="N216" s="228" t="s">
        <v>42</v>
      </c>
      <c r="O216" s="70"/>
      <c r="P216" s="199">
        <f>O216*H216</f>
        <v>0</v>
      </c>
      <c r="Q216" s="199">
        <v>1E-3</v>
      </c>
      <c r="R216" s="199">
        <f>Q216*H216</f>
        <v>1.4999999999999999E-2</v>
      </c>
      <c r="S216" s="199">
        <v>0</v>
      </c>
      <c r="T216" s="20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1" t="s">
        <v>335</v>
      </c>
      <c r="AT216" s="201" t="s">
        <v>332</v>
      </c>
      <c r="AU216" s="201" t="s">
        <v>87</v>
      </c>
      <c r="AY216" s="16" t="s">
        <v>135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6" t="s">
        <v>85</v>
      </c>
      <c r="BK216" s="202">
        <f>ROUND(I216*H216,2)</f>
        <v>0</v>
      </c>
      <c r="BL216" s="16" t="s">
        <v>335</v>
      </c>
      <c r="BM216" s="201" t="s">
        <v>748</v>
      </c>
    </row>
    <row r="217" spans="1:65" s="2" customFormat="1">
      <c r="A217" s="33"/>
      <c r="B217" s="34"/>
      <c r="C217" s="35"/>
      <c r="D217" s="203" t="s">
        <v>144</v>
      </c>
      <c r="E217" s="35"/>
      <c r="F217" s="204" t="s">
        <v>747</v>
      </c>
      <c r="G217" s="35"/>
      <c r="H217" s="35"/>
      <c r="I217" s="205"/>
      <c r="J217" s="35"/>
      <c r="K217" s="35"/>
      <c r="L217" s="38"/>
      <c r="M217" s="206"/>
      <c r="N217" s="207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144</v>
      </c>
      <c r="AU217" s="16" t="s">
        <v>87</v>
      </c>
    </row>
    <row r="218" spans="1:65" s="2" customFormat="1" ht="16.5" customHeight="1">
      <c r="A218" s="33"/>
      <c r="B218" s="34"/>
      <c r="C218" s="219" t="s">
        <v>321</v>
      </c>
      <c r="D218" s="219" t="s">
        <v>332</v>
      </c>
      <c r="E218" s="220" t="s">
        <v>749</v>
      </c>
      <c r="F218" s="221" t="s">
        <v>750</v>
      </c>
      <c r="G218" s="222" t="s">
        <v>606</v>
      </c>
      <c r="H218" s="223">
        <v>4</v>
      </c>
      <c r="I218" s="224"/>
      <c r="J218" s="225">
        <f>ROUND(I218*H218,2)</f>
        <v>0</v>
      </c>
      <c r="K218" s="221" t="s">
        <v>1</v>
      </c>
      <c r="L218" s="226"/>
      <c r="M218" s="227" t="s">
        <v>1</v>
      </c>
      <c r="N218" s="228" t="s">
        <v>42</v>
      </c>
      <c r="O218" s="70"/>
      <c r="P218" s="199">
        <f>O218*H218</f>
        <v>0</v>
      </c>
      <c r="Q218" s="199">
        <v>1E-3</v>
      </c>
      <c r="R218" s="199">
        <f>Q218*H218</f>
        <v>4.0000000000000001E-3</v>
      </c>
      <c r="S218" s="199">
        <v>0</v>
      </c>
      <c r="T218" s="20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1" t="s">
        <v>335</v>
      </c>
      <c r="AT218" s="201" t="s">
        <v>332</v>
      </c>
      <c r="AU218" s="201" t="s">
        <v>87</v>
      </c>
      <c r="AY218" s="16" t="s">
        <v>135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6" t="s">
        <v>85</v>
      </c>
      <c r="BK218" s="202">
        <f>ROUND(I218*H218,2)</f>
        <v>0</v>
      </c>
      <c r="BL218" s="16" t="s">
        <v>335</v>
      </c>
      <c r="BM218" s="201" t="s">
        <v>751</v>
      </c>
    </row>
    <row r="219" spans="1:65" s="2" customFormat="1">
      <c r="A219" s="33"/>
      <c r="B219" s="34"/>
      <c r="C219" s="35"/>
      <c r="D219" s="203" t="s">
        <v>144</v>
      </c>
      <c r="E219" s="35"/>
      <c r="F219" s="204" t="s">
        <v>750</v>
      </c>
      <c r="G219" s="35"/>
      <c r="H219" s="35"/>
      <c r="I219" s="205"/>
      <c r="J219" s="35"/>
      <c r="K219" s="35"/>
      <c r="L219" s="38"/>
      <c r="M219" s="206"/>
      <c r="N219" s="207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144</v>
      </c>
      <c r="AU219" s="16" t="s">
        <v>87</v>
      </c>
    </row>
    <row r="220" spans="1:65" s="2" customFormat="1" ht="16.5" customHeight="1">
      <c r="A220" s="33"/>
      <c r="B220" s="34"/>
      <c r="C220" s="190" t="s">
        <v>326</v>
      </c>
      <c r="D220" s="190" t="s">
        <v>138</v>
      </c>
      <c r="E220" s="191" t="s">
        <v>752</v>
      </c>
      <c r="F220" s="192" t="s">
        <v>753</v>
      </c>
      <c r="G220" s="193" t="s">
        <v>172</v>
      </c>
      <c r="H220" s="194">
        <v>2</v>
      </c>
      <c r="I220" s="195"/>
      <c r="J220" s="196">
        <f>ROUND(I220*H220,2)</f>
        <v>0</v>
      </c>
      <c r="K220" s="192" t="s">
        <v>98</v>
      </c>
      <c r="L220" s="38"/>
      <c r="M220" s="197" t="s">
        <v>1</v>
      </c>
      <c r="N220" s="198" t="s">
        <v>42</v>
      </c>
      <c r="O220" s="70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1" t="s">
        <v>142</v>
      </c>
      <c r="AT220" s="201" t="s">
        <v>138</v>
      </c>
      <c r="AU220" s="201" t="s">
        <v>87</v>
      </c>
      <c r="AY220" s="16" t="s">
        <v>135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6" t="s">
        <v>85</v>
      </c>
      <c r="BK220" s="202">
        <f>ROUND(I220*H220,2)</f>
        <v>0</v>
      </c>
      <c r="BL220" s="16" t="s">
        <v>142</v>
      </c>
      <c r="BM220" s="201" t="s">
        <v>754</v>
      </c>
    </row>
    <row r="221" spans="1:65" s="2" customFormat="1" ht="19.2">
      <c r="A221" s="33"/>
      <c r="B221" s="34"/>
      <c r="C221" s="35"/>
      <c r="D221" s="203" t="s">
        <v>144</v>
      </c>
      <c r="E221" s="35"/>
      <c r="F221" s="204" t="s">
        <v>755</v>
      </c>
      <c r="G221" s="35"/>
      <c r="H221" s="35"/>
      <c r="I221" s="205"/>
      <c r="J221" s="35"/>
      <c r="K221" s="35"/>
      <c r="L221" s="38"/>
      <c r="M221" s="206"/>
      <c r="N221" s="207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144</v>
      </c>
      <c r="AU221" s="16" t="s">
        <v>87</v>
      </c>
    </row>
    <row r="222" spans="1:65" s="2" customFormat="1" ht="16.5" customHeight="1">
      <c r="A222" s="33"/>
      <c r="B222" s="34"/>
      <c r="C222" s="190" t="s">
        <v>331</v>
      </c>
      <c r="D222" s="190" t="s">
        <v>138</v>
      </c>
      <c r="E222" s="191" t="s">
        <v>756</v>
      </c>
      <c r="F222" s="192" t="s">
        <v>757</v>
      </c>
      <c r="G222" s="193" t="s">
        <v>172</v>
      </c>
      <c r="H222" s="194">
        <v>2</v>
      </c>
      <c r="I222" s="195"/>
      <c r="J222" s="196">
        <f>ROUND(I222*H222,2)</f>
        <v>0</v>
      </c>
      <c r="K222" s="192" t="s">
        <v>98</v>
      </c>
      <c r="L222" s="38"/>
      <c r="M222" s="197" t="s">
        <v>1</v>
      </c>
      <c r="N222" s="198" t="s">
        <v>42</v>
      </c>
      <c r="O222" s="70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1" t="s">
        <v>142</v>
      </c>
      <c r="AT222" s="201" t="s">
        <v>138</v>
      </c>
      <c r="AU222" s="201" t="s">
        <v>87</v>
      </c>
      <c r="AY222" s="16" t="s">
        <v>135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6" t="s">
        <v>85</v>
      </c>
      <c r="BK222" s="202">
        <f>ROUND(I222*H222,2)</f>
        <v>0</v>
      </c>
      <c r="BL222" s="16" t="s">
        <v>142</v>
      </c>
      <c r="BM222" s="201" t="s">
        <v>758</v>
      </c>
    </row>
    <row r="223" spans="1:65" s="2" customFormat="1" ht="28.8">
      <c r="A223" s="33"/>
      <c r="B223" s="34"/>
      <c r="C223" s="35"/>
      <c r="D223" s="203" t="s">
        <v>144</v>
      </c>
      <c r="E223" s="35"/>
      <c r="F223" s="204" t="s">
        <v>759</v>
      </c>
      <c r="G223" s="35"/>
      <c r="H223" s="35"/>
      <c r="I223" s="205"/>
      <c r="J223" s="35"/>
      <c r="K223" s="35"/>
      <c r="L223" s="38"/>
      <c r="M223" s="206"/>
      <c r="N223" s="207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144</v>
      </c>
      <c r="AU223" s="16" t="s">
        <v>87</v>
      </c>
    </row>
    <row r="224" spans="1:65" s="12" customFormat="1" ht="25.95" customHeight="1">
      <c r="B224" s="174"/>
      <c r="C224" s="175"/>
      <c r="D224" s="176" t="s">
        <v>76</v>
      </c>
      <c r="E224" s="177" t="s">
        <v>426</v>
      </c>
      <c r="F224" s="177" t="s">
        <v>427</v>
      </c>
      <c r="G224" s="175"/>
      <c r="H224" s="175"/>
      <c r="I224" s="178"/>
      <c r="J224" s="179">
        <f>BK224</f>
        <v>0</v>
      </c>
      <c r="K224" s="175"/>
      <c r="L224" s="180"/>
      <c r="M224" s="181"/>
      <c r="N224" s="182"/>
      <c r="O224" s="182"/>
      <c r="P224" s="183">
        <f>SUM(P225:P241)</f>
        <v>0</v>
      </c>
      <c r="Q224" s="182"/>
      <c r="R224" s="183">
        <f>SUM(R225:R241)</f>
        <v>0</v>
      </c>
      <c r="S224" s="182"/>
      <c r="T224" s="184">
        <f>SUM(T225:T241)</f>
        <v>0</v>
      </c>
      <c r="AR224" s="185" t="s">
        <v>142</v>
      </c>
      <c r="AT224" s="186" t="s">
        <v>76</v>
      </c>
      <c r="AU224" s="186" t="s">
        <v>77</v>
      </c>
      <c r="AY224" s="185" t="s">
        <v>135</v>
      </c>
      <c r="BK224" s="187">
        <f>SUM(BK225:BK241)</f>
        <v>0</v>
      </c>
    </row>
    <row r="225" spans="1:65" s="2" customFormat="1" ht="24.15" customHeight="1">
      <c r="A225" s="33"/>
      <c r="B225" s="34"/>
      <c r="C225" s="190" t="s">
        <v>338</v>
      </c>
      <c r="D225" s="190" t="s">
        <v>138</v>
      </c>
      <c r="E225" s="191" t="s">
        <v>515</v>
      </c>
      <c r="F225" s="192" t="s">
        <v>516</v>
      </c>
      <c r="G225" s="193" t="s">
        <v>150</v>
      </c>
      <c r="H225" s="194">
        <v>33.5</v>
      </c>
      <c r="I225" s="195"/>
      <c r="J225" s="196">
        <f>ROUND(I225*H225,2)</f>
        <v>0</v>
      </c>
      <c r="K225" s="192" t="s">
        <v>98</v>
      </c>
      <c r="L225" s="38"/>
      <c r="M225" s="197" t="s">
        <v>1</v>
      </c>
      <c r="N225" s="198" t="s">
        <v>42</v>
      </c>
      <c r="O225" s="70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1" t="s">
        <v>431</v>
      </c>
      <c r="AT225" s="201" t="s">
        <v>138</v>
      </c>
      <c r="AU225" s="201" t="s">
        <v>85</v>
      </c>
      <c r="AY225" s="16" t="s">
        <v>135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6" t="s">
        <v>85</v>
      </c>
      <c r="BK225" s="202">
        <f>ROUND(I225*H225,2)</f>
        <v>0</v>
      </c>
      <c r="BL225" s="16" t="s">
        <v>431</v>
      </c>
      <c r="BM225" s="201" t="s">
        <v>760</v>
      </c>
    </row>
    <row r="226" spans="1:65" s="2" customFormat="1" ht="38.4">
      <c r="A226" s="33"/>
      <c r="B226" s="34"/>
      <c r="C226" s="35"/>
      <c r="D226" s="203" t="s">
        <v>144</v>
      </c>
      <c r="E226" s="35"/>
      <c r="F226" s="204" t="s">
        <v>518</v>
      </c>
      <c r="G226" s="35"/>
      <c r="H226" s="35"/>
      <c r="I226" s="205"/>
      <c r="J226" s="35"/>
      <c r="K226" s="35"/>
      <c r="L226" s="38"/>
      <c r="M226" s="206"/>
      <c r="N226" s="207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144</v>
      </c>
      <c r="AU226" s="16" t="s">
        <v>85</v>
      </c>
    </row>
    <row r="227" spans="1:65" s="13" customFormat="1">
      <c r="B227" s="208"/>
      <c r="C227" s="209"/>
      <c r="D227" s="203" t="s">
        <v>146</v>
      </c>
      <c r="E227" s="210" t="s">
        <v>1</v>
      </c>
      <c r="F227" s="211" t="s">
        <v>761</v>
      </c>
      <c r="G227" s="209"/>
      <c r="H227" s="212">
        <v>33.5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146</v>
      </c>
      <c r="AU227" s="218" t="s">
        <v>85</v>
      </c>
      <c r="AV227" s="13" t="s">
        <v>87</v>
      </c>
      <c r="AW227" s="13" t="s">
        <v>34</v>
      </c>
      <c r="AX227" s="13" t="s">
        <v>85</v>
      </c>
      <c r="AY227" s="218" t="s">
        <v>135</v>
      </c>
    </row>
    <row r="228" spans="1:65" s="2" customFormat="1" ht="24.15" customHeight="1">
      <c r="A228" s="33"/>
      <c r="B228" s="34"/>
      <c r="C228" s="190" t="s">
        <v>343</v>
      </c>
      <c r="D228" s="190" t="s">
        <v>138</v>
      </c>
      <c r="E228" s="191" t="s">
        <v>762</v>
      </c>
      <c r="F228" s="192" t="s">
        <v>763</v>
      </c>
      <c r="G228" s="193" t="s">
        <v>150</v>
      </c>
      <c r="H228" s="194">
        <v>59.23</v>
      </c>
      <c r="I228" s="195"/>
      <c r="J228" s="196">
        <f>ROUND(I228*H228,2)</f>
        <v>0</v>
      </c>
      <c r="K228" s="192" t="s">
        <v>98</v>
      </c>
      <c r="L228" s="38"/>
      <c r="M228" s="197" t="s">
        <v>1</v>
      </c>
      <c r="N228" s="198" t="s">
        <v>42</v>
      </c>
      <c r="O228" s="70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1" t="s">
        <v>431</v>
      </c>
      <c r="AT228" s="201" t="s">
        <v>138</v>
      </c>
      <c r="AU228" s="201" t="s">
        <v>85</v>
      </c>
      <c r="AY228" s="16" t="s">
        <v>135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6" t="s">
        <v>85</v>
      </c>
      <c r="BK228" s="202">
        <f>ROUND(I228*H228,2)</f>
        <v>0</v>
      </c>
      <c r="BL228" s="16" t="s">
        <v>431</v>
      </c>
      <c r="BM228" s="201" t="s">
        <v>764</v>
      </c>
    </row>
    <row r="229" spans="1:65" s="2" customFormat="1" ht="57.6">
      <c r="A229" s="33"/>
      <c r="B229" s="34"/>
      <c r="C229" s="35"/>
      <c r="D229" s="203" t="s">
        <v>144</v>
      </c>
      <c r="E229" s="35"/>
      <c r="F229" s="204" t="s">
        <v>765</v>
      </c>
      <c r="G229" s="35"/>
      <c r="H229" s="35"/>
      <c r="I229" s="205"/>
      <c r="J229" s="35"/>
      <c r="K229" s="35"/>
      <c r="L229" s="38"/>
      <c r="M229" s="206"/>
      <c r="N229" s="207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144</v>
      </c>
      <c r="AU229" s="16" t="s">
        <v>85</v>
      </c>
    </row>
    <row r="230" spans="1:65" s="2" customFormat="1" ht="38.4">
      <c r="A230" s="33"/>
      <c r="B230" s="34"/>
      <c r="C230" s="35"/>
      <c r="D230" s="203" t="s">
        <v>463</v>
      </c>
      <c r="E230" s="35"/>
      <c r="F230" s="229" t="s">
        <v>464</v>
      </c>
      <c r="G230" s="35"/>
      <c r="H230" s="35"/>
      <c r="I230" s="205"/>
      <c r="J230" s="35"/>
      <c r="K230" s="35"/>
      <c r="L230" s="38"/>
      <c r="M230" s="206"/>
      <c r="N230" s="207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463</v>
      </c>
      <c r="AU230" s="16" t="s">
        <v>85</v>
      </c>
    </row>
    <row r="231" spans="1:65" s="13" customFormat="1">
      <c r="B231" s="208"/>
      <c r="C231" s="209"/>
      <c r="D231" s="203" t="s">
        <v>146</v>
      </c>
      <c r="E231" s="210" t="s">
        <v>1</v>
      </c>
      <c r="F231" s="211" t="s">
        <v>766</v>
      </c>
      <c r="G231" s="209"/>
      <c r="H231" s="212">
        <v>59.23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146</v>
      </c>
      <c r="AU231" s="218" t="s">
        <v>85</v>
      </c>
      <c r="AV231" s="13" t="s">
        <v>87</v>
      </c>
      <c r="AW231" s="13" t="s">
        <v>34</v>
      </c>
      <c r="AX231" s="13" t="s">
        <v>85</v>
      </c>
      <c r="AY231" s="218" t="s">
        <v>135</v>
      </c>
    </row>
    <row r="232" spans="1:65" s="2" customFormat="1" ht="24.15" customHeight="1">
      <c r="A232" s="33"/>
      <c r="B232" s="34"/>
      <c r="C232" s="190" t="s">
        <v>348</v>
      </c>
      <c r="D232" s="190" t="s">
        <v>138</v>
      </c>
      <c r="E232" s="191" t="s">
        <v>459</v>
      </c>
      <c r="F232" s="192" t="s">
        <v>460</v>
      </c>
      <c r="G232" s="193" t="s">
        <v>150</v>
      </c>
      <c r="H232" s="194">
        <v>84.725999999999999</v>
      </c>
      <c r="I232" s="195"/>
      <c r="J232" s="196">
        <f>ROUND(I232*H232,2)</f>
        <v>0</v>
      </c>
      <c r="K232" s="192" t="s">
        <v>98</v>
      </c>
      <c r="L232" s="38"/>
      <c r="M232" s="197" t="s">
        <v>1</v>
      </c>
      <c r="N232" s="198" t="s">
        <v>42</v>
      </c>
      <c r="O232" s="70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1" t="s">
        <v>431</v>
      </c>
      <c r="AT232" s="201" t="s">
        <v>138</v>
      </c>
      <c r="AU232" s="201" t="s">
        <v>85</v>
      </c>
      <c r="AY232" s="16" t="s">
        <v>135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6" t="s">
        <v>85</v>
      </c>
      <c r="BK232" s="202">
        <f>ROUND(I232*H232,2)</f>
        <v>0</v>
      </c>
      <c r="BL232" s="16" t="s">
        <v>431</v>
      </c>
      <c r="BM232" s="201" t="s">
        <v>767</v>
      </c>
    </row>
    <row r="233" spans="1:65" s="2" customFormat="1" ht="48">
      <c r="A233" s="33"/>
      <c r="B233" s="34"/>
      <c r="C233" s="35"/>
      <c r="D233" s="203" t="s">
        <v>144</v>
      </c>
      <c r="E233" s="35"/>
      <c r="F233" s="204" t="s">
        <v>462</v>
      </c>
      <c r="G233" s="35"/>
      <c r="H233" s="35"/>
      <c r="I233" s="205"/>
      <c r="J233" s="35"/>
      <c r="K233" s="35"/>
      <c r="L233" s="38"/>
      <c r="M233" s="206"/>
      <c r="N233" s="207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144</v>
      </c>
      <c r="AU233" s="16" t="s">
        <v>85</v>
      </c>
    </row>
    <row r="234" spans="1:65" s="2" customFormat="1" ht="38.4">
      <c r="A234" s="33"/>
      <c r="B234" s="34"/>
      <c r="C234" s="35"/>
      <c r="D234" s="203" t="s">
        <v>463</v>
      </c>
      <c r="E234" s="35"/>
      <c r="F234" s="229" t="s">
        <v>464</v>
      </c>
      <c r="G234" s="35"/>
      <c r="H234" s="35"/>
      <c r="I234" s="205"/>
      <c r="J234" s="35"/>
      <c r="K234" s="35"/>
      <c r="L234" s="38"/>
      <c r="M234" s="206"/>
      <c r="N234" s="207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463</v>
      </c>
      <c r="AU234" s="16" t="s">
        <v>85</v>
      </c>
    </row>
    <row r="235" spans="1:65" s="13" customFormat="1">
      <c r="B235" s="208"/>
      <c r="C235" s="209"/>
      <c r="D235" s="203" t="s">
        <v>146</v>
      </c>
      <c r="E235" s="210" t="s">
        <v>1</v>
      </c>
      <c r="F235" s="211" t="s">
        <v>768</v>
      </c>
      <c r="G235" s="209"/>
      <c r="H235" s="212">
        <v>84.725999999999999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146</v>
      </c>
      <c r="AU235" s="218" t="s">
        <v>85</v>
      </c>
      <c r="AV235" s="13" t="s">
        <v>87</v>
      </c>
      <c r="AW235" s="13" t="s">
        <v>34</v>
      </c>
      <c r="AX235" s="13" t="s">
        <v>85</v>
      </c>
      <c r="AY235" s="218" t="s">
        <v>135</v>
      </c>
    </row>
    <row r="236" spans="1:65" s="2" customFormat="1" ht="24.15" customHeight="1">
      <c r="A236" s="33"/>
      <c r="B236" s="34"/>
      <c r="C236" s="190" t="s">
        <v>352</v>
      </c>
      <c r="D236" s="190" t="s">
        <v>138</v>
      </c>
      <c r="E236" s="191" t="s">
        <v>616</v>
      </c>
      <c r="F236" s="192" t="s">
        <v>617</v>
      </c>
      <c r="G236" s="193" t="s">
        <v>150</v>
      </c>
      <c r="H236" s="194">
        <v>18.852</v>
      </c>
      <c r="I236" s="195"/>
      <c r="J236" s="196">
        <f>ROUND(I236*H236,2)</f>
        <v>0</v>
      </c>
      <c r="K236" s="192" t="s">
        <v>98</v>
      </c>
      <c r="L236" s="38"/>
      <c r="M236" s="197" t="s">
        <v>1</v>
      </c>
      <c r="N236" s="198" t="s">
        <v>42</v>
      </c>
      <c r="O236" s="70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1" t="s">
        <v>431</v>
      </c>
      <c r="AT236" s="201" t="s">
        <v>138</v>
      </c>
      <c r="AU236" s="201" t="s">
        <v>85</v>
      </c>
      <c r="AY236" s="16" t="s">
        <v>135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6" t="s">
        <v>85</v>
      </c>
      <c r="BK236" s="202">
        <f>ROUND(I236*H236,2)</f>
        <v>0</v>
      </c>
      <c r="BL236" s="16" t="s">
        <v>431</v>
      </c>
      <c r="BM236" s="201" t="s">
        <v>769</v>
      </c>
    </row>
    <row r="237" spans="1:65" s="2" customFormat="1" ht="48">
      <c r="A237" s="33"/>
      <c r="B237" s="34"/>
      <c r="C237" s="35"/>
      <c r="D237" s="203" t="s">
        <v>144</v>
      </c>
      <c r="E237" s="35"/>
      <c r="F237" s="204" t="s">
        <v>619</v>
      </c>
      <c r="G237" s="35"/>
      <c r="H237" s="35"/>
      <c r="I237" s="205"/>
      <c r="J237" s="35"/>
      <c r="K237" s="35"/>
      <c r="L237" s="38"/>
      <c r="M237" s="206"/>
      <c r="N237" s="207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144</v>
      </c>
      <c r="AU237" s="16" t="s">
        <v>85</v>
      </c>
    </row>
    <row r="238" spans="1:65" s="13" customFormat="1">
      <c r="B238" s="208"/>
      <c r="C238" s="209"/>
      <c r="D238" s="203" t="s">
        <v>146</v>
      </c>
      <c r="E238" s="210" t="s">
        <v>1</v>
      </c>
      <c r="F238" s="211" t="s">
        <v>770</v>
      </c>
      <c r="G238" s="209"/>
      <c r="H238" s="212">
        <v>18.852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146</v>
      </c>
      <c r="AU238" s="218" t="s">
        <v>85</v>
      </c>
      <c r="AV238" s="13" t="s">
        <v>87</v>
      </c>
      <c r="AW238" s="13" t="s">
        <v>34</v>
      </c>
      <c r="AX238" s="13" t="s">
        <v>85</v>
      </c>
      <c r="AY238" s="218" t="s">
        <v>135</v>
      </c>
    </row>
    <row r="239" spans="1:65" s="2" customFormat="1" ht="24.15" customHeight="1">
      <c r="A239" s="33"/>
      <c r="B239" s="34"/>
      <c r="C239" s="190" t="s">
        <v>356</v>
      </c>
      <c r="D239" s="190" t="s">
        <v>138</v>
      </c>
      <c r="E239" s="191" t="s">
        <v>616</v>
      </c>
      <c r="F239" s="192" t="s">
        <v>617</v>
      </c>
      <c r="G239" s="193" t="s">
        <v>150</v>
      </c>
      <c r="H239" s="194">
        <v>19.015999999999998</v>
      </c>
      <c r="I239" s="195"/>
      <c r="J239" s="196">
        <f>ROUND(I239*H239,2)</f>
        <v>0</v>
      </c>
      <c r="K239" s="192" t="s">
        <v>98</v>
      </c>
      <c r="L239" s="38"/>
      <c r="M239" s="197" t="s">
        <v>1</v>
      </c>
      <c r="N239" s="198" t="s">
        <v>42</v>
      </c>
      <c r="O239" s="70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1" t="s">
        <v>431</v>
      </c>
      <c r="AT239" s="201" t="s">
        <v>138</v>
      </c>
      <c r="AU239" s="201" t="s">
        <v>85</v>
      </c>
      <c r="AY239" s="16" t="s">
        <v>135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6" t="s">
        <v>85</v>
      </c>
      <c r="BK239" s="202">
        <f>ROUND(I239*H239,2)</f>
        <v>0</v>
      </c>
      <c r="BL239" s="16" t="s">
        <v>431</v>
      </c>
      <c r="BM239" s="201" t="s">
        <v>771</v>
      </c>
    </row>
    <row r="240" spans="1:65" s="2" customFormat="1" ht="48">
      <c r="A240" s="33"/>
      <c r="B240" s="34"/>
      <c r="C240" s="35"/>
      <c r="D240" s="203" t="s">
        <v>144</v>
      </c>
      <c r="E240" s="35"/>
      <c r="F240" s="204" t="s">
        <v>619</v>
      </c>
      <c r="G240" s="35"/>
      <c r="H240" s="35"/>
      <c r="I240" s="205"/>
      <c r="J240" s="35"/>
      <c r="K240" s="35"/>
      <c r="L240" s="38"/>
      <c r="M240" s="206"/>
      <c r="N240" s="207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144</v>
      </c>
      <c r="AU240" s="16" t="s">
        <v>85</v>
      </c>
    </row>
    <row r="241" spans="1:51" s="13" customFormat="1">
      <c r="B241" s="208"/>
      <c r="C241" s="209"/>
      <c r="D241" s="203" t="s">
        <v>146</v>
      </c>
      <c r="E241" s="210" t="s">
        <v>1</v>
      </c>
      <c r="F241" s="211" t="s">
        <v>772</v>
      </c>
      <c r="G241" s="209"/>
      <c r="H241" s="212">
        <v>19.015999999999998</v>
      </c>
      <c r="I241" s="213"/>
      <c r="J241" s="209"/>
      <c r="K241" s="209"/>
      <c r="L241" s="214"/>
      <c r="M241" s="230"/>
      <c r="N241" s="231"/>
      <c r="O241" s="231"/>
      <c r="P241" s="231"/>
      <c r="Q241" s="231"/>
      <c r="R241" s="231"/>
      <c r="S241" s="231"/>
      <c r="T241" s="232"/>
      <c r="AT241" s="218" t="s">
        <v>146</v>
      </c>
      <c r="AU241" s="218" t="s">
        <v>85</v>
      </c>
      <c r="AV241" s="13" t="s">
        <v>87</v>
      </c>
      <c r="AW241" s="13" t="s">
        <v>34</v>
      </c>
      <c r="AX241" s="13" t="s">
        <v>85</v>
      </c>
      <c r="AY241" s="218" t="s">
        <v>135</v>
      </c>
    </row>
    <row r="242" spans="1:51" s="2" customFormat="1" ht="6.9" customHeight="1">
      <c r="A242" s="33"/>
      <c r="B242" s="53"/>
      <c r="C242" s="54"/>
      <c r="D242" s="54"/>
      <c r="E242" s="54"/>
      <c r="F242" s="54"/>
      <c r="G242" s="54"/>
      <c r="H242" s="54"/>
      <c r="I242" s="54"/>
      <c r="J242" s="54"/>
      <c r="K242" s="54"/>
      <c r="L242" s="38"/>
      <c r="M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</row>
  </sheetData>
  <sheetProtection algorithmName="SHA-512" hashValue="r40e5aiSWSr8Vh1g3X3elYZFHpHs0IPSOwyy/quWWri1DtTPtd+tgP6L/Oj5j+U0Juay4Y9MmSNrFQtgRf45fQ==" saltValue="/Y1/KKXiu+8KZIpR0VlY8L5+pHoe8xUYr0aUlpaxSeuIRvedqxsqhLnp0hTIepZ/ZFXxB0KecmGPrgZ1EOQFzQ==" spinCount="100000" sheet="1" objects="1" scenarios="1" formatColumns="0" formatRows="0" autoFilter="0"/>
  <autoFilter ref="C122:K24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103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" customHeight="1">
      <c r="B4" s="19"/>
      <c r="D4" s="116" t="s">
        <v>109</v>
      </c>
      <c r="L4" s="19"/>
      <c r="M4" s="117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Oprava kolejí a výhybek v dopravně Nový Jičín město</v>
      </c>
      <c r="F7" s="297"/>
      <c r="G7" s="297"/>
      <c r="H7" s="297"/>
      <c r="L7" s="19"/>
    </row>
    <row r="8" spans="1:46" s="1" customFormat="1" ht="12" customHeight="1">
      <c r="B8" s="19"/>
      <c r="D8" s="118" t="s">
        <v>110</v>
      </c>
      <c r="L8" s="19"/>
    </row>
    <row r="9" spans="1:46" s="2" customFormat="1" ht="16.5" customHeight="1">
      <c r="A9" s="33"/>
      <c r="B9" s="38"/>
      <c r="C9" s="33"/>
      <c r="D9" s="33"/>
      <c r="E9" s="296" t="s">
        <v>623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624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8" t="s">
        <v>773</v>
      </c>
      <c r="F11" s="299"/>
      <c r="G11" s="299"/>
      <c r="H11" s="29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stavby'!AN8</f>
        <v>12. 6. 2023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0" t="str">
        <f>'Rekapitulace stavby'!E14</f>
        <v>Vyplň údaj</v>
      </c>
      <c r="F20" s="301"/>
      <c r="G20" s="301"/>
      <c r="H20" s="301"/>
      <c r="I20" s="118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28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28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2" t="s">
        <v>1</v>
      </c>
      <c r="F29" s="302"/>
      <c r="G29" s="302"/>
      <c r="H29" s="30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7" t="s">
        <v>41</v>
      </c>
      <c r="E35" s="118" t="s">
        <v>42</v>
      </c>
      <c r="F35" s="128">
        <f>ROUND((SUM(BE125:BE153)),  2)</f>
        <v>0</v>
      </c>
      <c r="G35" s="33"/>
      <c r="H35" s="33"/>
      <c r="I35" s="129">
        <v>0.21</v>
      </c>
      <c r="J35" s="128">
        <f>ROUND(((SUM(BE125:BE153))*I35),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8" t="s">
        <v>43</v>
      </c>
      <c r="F36" s="128">
        <f>ROUND((SUM(BF125:BF153)),  2)</f>
        <v>0</v>
      </c>
      <c r="G36" s="33"/>
      <c r="H36" s="33"/>
      <c r="I36" s="129">
        <v>0.15</v>
      </c>
      <c r="J36" s="128">
        <f>ROUND(((SUM(BF125:BF153))*I36),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44</v>
      </c>
      <c r="F37" s="128">
        <f>ROUND((SUM(BG125:BG153)),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8" t="s">
        <v>45</v>
      </c>
      <c r="F38" s="128">
        <f>ROUND((SUM(BH125:BH153)),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8" t="s">
        <v>46</v>
      </c>
      <c r="F39" s="128">
        <f>ROUND((SUM(BI125:BI153)),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4" t="str">
        <f>E7</f>
        <v>Oprava kolejí a výhybek v dopravně Nový Jičín město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110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4" t="s">
        <v>623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624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82" t="str">
        <f>E11</f>
        <v>SO 04-02 - ÚRS 2023 01</v>
      </c>
      <c r="F89" s="293"/>
      <c r="G89" s="293"/>
      <c r="H89" s="29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PS Suchdol n. O.</v>
      </c>
      <c r="G91" s="35"/>
      <c r="H91" s="35"/>
      <c r="I91" s="28" t="s">
        <v>22</v>
      </c>
      <c r="J91" s="65" t="str">
        <f>IF(J14="","",J14)</f>
        <v>12. 6. 2023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organizace, OŘ Ostrava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113</v>
      </c>
      <c r="D96" s="149"/>
      <c r="E96" s="149"/>
      <c r="F96" s="149"/>
      <c r="G96" s="149"/>
      <c r="H96" s="149"/>
      <c r="I96" s="149"/>
      <c r="J96" s="150" t="s">
        <v>114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51" t="s">
        <v>115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116</v>
      </c>
    </row>
    <row r="99" spans="1:47" s="9" customFormat="1" ht="24.9" customHeight="1">
      <c r="B99" s="152"/>
      <c r="C99" s="153"/>
      <c r="D99" s="154" t="s">
        <v>117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95" customHeight="1">
      <c r="B100" s="158"/>
      <c r="C100" s="103"/>
      <c r="D100" s="159" t="s">
        <v>774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10" customFormat="1" ht="19.95" customHeight="1">
      <c r="B101" s="158"/>
      <c r="C101" s="103"/>
      <c r="D101" s="159" t="s">
        <v>775</v>
      </c>
      <c r="E101" s="160"/>
      <c r="F101" s="160"/>
      <c r="G101" s="160"/>
      <c r="H101" s="160"/>
      <c r="I101" s="160"/>
      <c r="J101" s="161">
        <f>J130</f>
        <v>0</v>
      </c>
      <c r="K101" s="103"/>
      <c r="L101" s="162"/>
    </row>
    <row r="102" spans="1:47" s="10" customFormat="1" ht="19.95" customHeight="1">
      <c r="B102" s="158"/>
      <c r="C102" s="103"/>
      <c r="D102" s="159" t="s">
        <v>776</v>
      </c>
      <c r="E102" s="160"/>
      <c r="F102" s="160"/>
      <c r="G102" s="160"/>
      <c r="H102" s="160"/>
      <c r="I102" s="160"/>
      <c r="J102" s="161">
        <f>J141</f>
        <v>0</v>
      </c>
      <c r="K102" s="103"/>
      <c r="L102" s="162"/>
    </row>
    <row r="103" spans="1:47" s="10" customFormat="1" ht="19.95" customHeight="1">
      <c r="B103" s="158"/>
      <c r="C103" s="103"/>
      <c r="D103" s="159" t="s">
        <v>777</v>
      </c>
      <c r="E103" s="160"/>
      <c r="F103" s="160"/>
      <c r="G103" s="160"/>
      <c r="H103" s="160"/>
      <c r="I103" s="160"/>
      <c r="J103" s="161">
        <f>J148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" customHeight="1">
      <c r="A110" s="33"/>
      <c r="B110" s="34"/>
      <c r="C110" s="22" t="s">
        <v>120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4" t="str">
        <f>E7</f>
        <v>Oprava kolejí a výhybek v dopravně Nový Jičín město</v>
      </c>
      <c r="F113" s="295"/>
      <c r="G113" s="295"/>
      <c r="H113" s="29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110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4" t="s">
        <v>623</v>
      </c>
      <c r="F115" s="293"/>
      <c r="G115" s="293"/>
      <c r="H115" s="29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624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82" t="str">
        <f>E11</f>
        <v>SO 04-02 - ÚRS 2023 01</v>
      </c>
      <c r="F117" s="293"/>
      <c r="G117" s="293"/>
      <c r="H117" s="293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>PS Suchdol n. O.</v>
      </c>
      <c r="G119" s="35"/>
      <c r="H119" s="35"/>
      <c r="I119" s="28" t="s">
        <v>22</v>
      </c>
      <c r="J119" s="65" t="str">
        <f>IF(J14="","",J14)</f>
        <v>12. 6. 2023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24</v>
      </c>
      <c r="D121" s="35"/>
      <c r="E121" s="35"/>
      <c r="F121" s="26" t="str">
        <f>E17</f>
        <v>Správa železnic, státní organizace, OŘ Ostrava</v>
      </c>
      <c r="G121" s="35"/>
      <c r="H121" s="35"/>
      <c r="I121" s="28" t="s">
        <v>32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30</v>
      </c>
      <c r="D122" s="35"/>
      <c r="E122" s="35"/>
      <c r="F122" s="26" t="str">
        <f>IF(E20="","",E20)</f>
        <v>Vyplň údaj</v>
      </c>
      <c r="G122" s="35"/>
      <c r="H122" s="35"/>
      <c r="I122" s="28" t="s">
        <v>35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121</v>
      </c>
      <c r="D124" s="166" t="s">
        <v>62</v>
      </c>
      <c r="E124" s="166" t="s">
        <v>58</v>
      </c>
      <c r="F124" s="166" t="s">
        <v>59</v>
      </c>
      <c r="G124" s="166" t="s">
        <v>122</v>
      </c>
      <c r="H124" s="166" t="s">
        <v>123</v>
      </c>
      <c r="I124" s="166" t="s">
        <v>124</v>
      </c>
      <c r="J124" s="166" t="s">
        <v>114</v>
      </c>
      <c r="K124" s="167" t="s">
        <v>125</v>
      </c>
      <c r="L124" s="168"/>
      <c r="M124" s="74" t="s">
        <v>1</v>
      </c>
      <c r="N124" s="75" t="s">
        <v>41</v>
      </c>
      <c r="O124" s="75" t="s">
        <v>126</v>
      </c>
      <c r="P124" s="75" t="s">
        <v>127</v>
      </c>
      <c r="Q124" s="75" t="s">
        <v>128</v>
      </c>
      <c r="R124" s="75" t="s">
        <v>129</v>
      </c>
      <c r="S124" s="75" t="s">
        <v>130</v>
      </c>
      <c r="T124" s="76" t="s">
        <v>131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8" customHeight="1">
      <c r="A125" s="33"/>
      <c r="B125" s="34"/>
      <c r="C125" s="81" t="s">
        <v>132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</f>
        <v>0</v>
      </c>
      <c r="Q125" s="78"/>
      <c r="R125" s="171">
        <f>R126</f>
        <v>61.078783559999998</v>
      </c>
      <c r="S125" s="78"/>
      <c r="T125" s="172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76</v>
      </c>
      <c r="AU125" s="16" t="s">
        <v>116</v>
      </c>
      <c r="BK125" s="173">
        <f>BK126</f>
        <v>0</v>
      </c>
    </row>
    <row r="126" spans="1:65" s="12" customFormat="1" ht="25.95" customHeight="1">
      <c r="B126" s="174"/>
      <c r="C126" s="175"/>
      <c r="D126" s="176" t="s">
        <v>76</v>
      </c>
      <c r="E126" s="177" t="s">
        <v>133</v>
      </c>
      <c r="F126" s="177" t="s">
        <v>134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P127+P130+P141+P148</f>
        <v>0</v>
      </c>
      <c r="Q126" s="182"/>
      <c r="R126" s="183">
        <f>R127+R130+R141+R148</f>
        <v>61.078783559999998</v>
      </c>
      <c r="S126" s="182"/>
      <c r="T126" s="184">
        <f>T127+T130+T141+T148</f>
        <v>0</v>
      </c>
      <c r="AR126" s="185" t="s">
        <v>85</v>
      </c>
      <c r="AT126" s="186" t="s">
        <v>76</v>
      </c>
      <c r="AU126" s="186" t="s">
        <v>77</v>
      </c>
      <c r="AY126" s="185" t="s">
        <v>135</v>
      </c>
      <c r="BK126" s="187">
        <f>BK127+BK130+BK141+BK148</f>
        <v>0</v>
      </c>
    </row>
    <row r="127" spans="1:65" s="12" customFormat="1" ht="22.8" customHeight="1">
      <c r="B127" s="174"/>
      <c r="C127" s="175"/>
      <c r="D127" s="176" t="s">
        <v>76</v>
      </c>
      <c r="E127" s="188" t="s">
        <v>85</v>
      </c>
      <c r="F127" s="188" t="s">
        <v>778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SUM(P128:P129)</f>
        <v>0</v>
      </c>
      <c r="Q127" s="182"/>
      <c r="R127" s="183">
        <f>SUM(R128:R129)</f>
        <v>0</v>
      </c>
      <c r="S127" s="182"/>
      <c r="T127" s="184">
        <f>SUM(T128:T129)</f>
        <v>0</v>
      </c>
      <c r="AR127" s="185" t="s">
        <v>85</v>
      </c>
      <c r="AT127" s="186" t="s">
        <v>76</v>
      </c>
      <c r="AU127" s="186" t="s">
        <v>85</v>
      </c>
      <c r="AY127" s="185" t="s">
        <v>135</v>
      </c>
      <c r="BK127" s="187">
        <f>SUM(BK128:BK129)</f>
        <v>0</v>
      </c>
    </row>
    <row r="128" spans="1:65" s="2" customFormat="1" ht="21.75" customHeight="1">
      <c r="A128" s="33"/>
      <c r="B128" s="34"/>
      <c r="C128" s="190" t="s">
        <v>85</v>
      </c>
      <c r="D128" s="190" t="s">
        <v>138</v>
      </c>
      <c r="E128" s="191" t="s">
        <v>779</v>
      </c>
      <c r="F128" s="192" t="s">
        <v>780</v>
      </c>
      <c r="G128" s="193" t="s">
        <v>165</v>
      </c>
      <c r="H128" s="194">
        <v>5</v>
      </c>
      <c r="I128" s="195"/>
      <c r="J128" s="196">
        <f>ROUND(I128*H128,2)</f>
        <v>0</v>
      </c>
      <c r="K128" s="192" t="s">
        <v>781</v>
      </c>
      <c r="L128" s="38"/>
      <c r="M128" s="197" t="s">
        <v>1</v>
      </c>
      <c r="N128" s="198" t="s">
        <v>42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142</v>
      </c>
      <c r="AT128" s="201" t="s">
        <v>138</v>
      </c>
      <c r="AU128" s="201" t="s">
        <v>87</v>
      </c>
      <c r="AY128" s="16" t="s">
        <v>135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85</v>
      </c>
      <c r="BK128" s="202">
        <f>ROUND(I128*H128,2)</f>
        <v>0</v>
      </c>
      <c r="BL128" s="16" t="s">
        <v>142</v>
      </c>
      <c r="BM128" s="201" t="s">
        <v>782</v>
      </c>
    </row>
    <row r="129" spans="1:65" s="2" customFormat="1" ht="19.2">
      <c r="A129" s="33"/>
      <c r="B129" s="34"/>
      <c r="C129" s="35"/>
      <c r="D129" s="203" t="s">
        <v>144</v>
      </c>
      <c r="E129" s="35"/>
      <c r="F129" s="204" t="s">
        <v>783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144</v>
      </c>
      <c r="AU129" s="16" t="s">
        <v>87</v>
      </c>
    </row>
    <row r="130" spans="1:65" s="12" customFormat="1" ht="22.8" customHeight="1">
      <c r="B130" s="174"/>
      <c r="C130" s="175"/>
      <c r="D130" s="176" t="s">
        <v>76</v>
      </c>
      <c r="E130" s="188" t="s">
        <v>153</v>
      </c>
      <c r="F130" s="188" t="s">
        <v>784</v>
      </c>
      <c r="G130" s="175"/>
      <c r="H130" s="175"/>
      <c r="I130" s="178"/>
      <c r="J130" s="189">
        <f>BK130</f>
        <v>0</v>
      </c>
      <c r="K130" s="175"/>
      <c r="L130" s="180"/>
      <c r="M130" s="181"/>
      <c r="N130" s="182"/>
      <c r="O130" s="182"/>
      <c r="P130" s="183">
        <f>SUM(P131:P140)</f>
        <v>0</v>
      </c>
      <c r="Q130" s="182"/>
      <c r="R130" s="183">
        <f>SUM(R131:R140)</f>
        <v>41.571599200000001</v>
      </c>
      <c r="S130" s="182"/>
      <c r="T130" s="184">
        <f>SUM(T131:T140)</f>
        <v>0</v>
      </c>
      <c r="AR130" s="185" t="s">
        <v>85</v>
      </c>
      <c r="AT130" s="186" t="s">
        <v>76</v>
      </c>
      <c r="AU130" s="186" t="s">
        <v>85</v>
      </c>
      <c r="AY130" s="185" t="s">
        <v>135</v>
      </c>
      <c r="BK130" s="187">
        <f>SUM(BK131:BK140)</f>
        <v>0</v>
      </c>
    </row>
    <row r="131" spans="1:65" s="2" customFormat="1" ht="16.5" customHeight="1">
      <c r="A131" s="33"/>
      <c r="B131" s="34"/>
      <c r="C131" s="190" t="s">
        <v>87</v>
      </c>
      <c r="D131" s="190" t="s">
        <v>138</v>
      </c>
      <c r="E131" s="191" t="s">
        <v>785</v>
      </c>
      <c r="F131" s="192" t="s">
        <v>786</v>
      </c>
      <c r="G131" s="193" t="s">
        <v>200</v>
      </c>
      <c r="H131" s="194">
        <v>17.28</v>
      </c>
      <c r="I131" s="195"/>
      <c r="J131" s="196">
        <f>ROUND(I131*H131,2)</f>
        <v>0</v>
      </c>
      <c r="K131" s="192" t="s">
        <v>781</v>
      </c>
      <c r="L131" s="38"/>
      <c r="M131" s="197" t="s">
        <v>1</v>
      </c>
      <c r="N131" s="198" t="s">
        <v>42</v>
      </c>
      <c r="O131" s="70"/>
      <c r="P131" s="199">
        <f>O131*H131</f>
        <v>0</v>
      </c>
      <c r="Q131" s="199">
        <v>0.12064</v>
      </c>
      <c r="R131" s="199">
        <f>Q131*H131</f>
        <v>2.0846591999999999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142</v>
      </c>
      <c r="AT131" s="201" t="s">
        <v>138</v>
      </c>
      <c r="AU131" s="201" t="s">
        <v>87</v>
      </c>
      <c r="AY131" s="16" t="s">
        <v>135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85</v>
      </c>
      <c r="BK131" s="202">
        <f>ROUND(I131*H131,2)</f>
        <v>0</v>
      </c>
      <c r="BL131" s="16" t="s">
        <v>142</v>
      </c>
      <c r="BM131" s="201" t="s">
        <v>787</v>
      </c>
    </row>
    <row r="132" spans="1:65" s="2" customFormat="1">
      <c r="A132" s="33"/>
      <c r="B132" s="34"/>
      <c r="C132" s="35"/>
      <c r="D132" s="203" t="s">
        <v>144</v>
      </c>
      <c r="E132" s="35"/>
      <c r="F132" s="204" t="s">
        <v>788</v>
      </c>
      <c r="G132" s="35"/>
      <c r="H132" s="35"/>
      <c r="I132" s="205"/>
      <c r="J132" s="35"/>
      <c r="K132" s="35"/>
      <c r="L132" s="38"/>
      <c r="M132" s="206"/>
      <c r="N132" s="207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144</v>
      </c>
      <c r="AU132" s="16" t="s">
        <v>87</v>
      </c>
    </row>
    <row r="133" spans="1:65" s="2" customFormat="1" ht="16.5" customHeight="1">
      <c r="A133" s="33"/>
      <c r="B133" s="34"/>
      <c r="C133" s="219" t="s">
        <v>153</v>
      </c>
      <c r="D133" s="219" t="s">
        <v>332</v>
      </c>
      <c r="E133" s="220" t="s">
        <v>789</v>
      </c>
      <c r="F133" s="221" t="s">
        <v>790</v>
      </c>
      <c r="G133" s="222" t="s">
        <v>172</v>
      </c>
      <c r="H133" s="223">
        <v>108</v>
      </c>
      <c r="I133" s="224"/>
      <c r="J133" s="225">
        <f>ROUND(I133*H133,2)</f>
        <v>0</v>
      </c>
      <c r="K133" s="221" t="s">
        <v>781</v>
      </c>
      <c r="L133" s="226"/>
      <c r="M133" s="227" t="s">
        <v>1</v>
      </c>
      <c r="N133" s="228" t="s">
        <v>42</v>
      </c>
      <c r="O133" s="70"/>
      <c r="P133" s="199">
        <f>O133*H133</f>
        <v>0</v>
      </c>
      <c r="Q133" s="199">
        <v>2.35E-2</v>
      </c>
      <c r="R133" s="199">
        <f>Q133*H133</f>
        <v>2.5379999999999998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335</v>
      </c>
      <c r="AT133" s="201" t="s">
        <v>332</v>
      </c>
      <c r="AU133" s="201" t="s">
        <v>87</v>
      </c>
      <c r="AY133" s="16" t="s">
        <v>135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85</v>
      </c>
      <c r="BK133" s="202">
        <f>ROUND(I133*H133,2)</f>
        <v>0</v>
      </c>
      <c r="BL133" s="16" t="s">
        <v>335</v>
      </c>
      <c r="BM133" s="201" t="s">
        <v>791</v>
      </c>
    </row>
    <row r="134" spans="1:65" s="2" customFormat="1">
      <c r="A134" s="33"/>
      <c r="B134" s="34"/>
      <c r="C134" s="35"/>
      <c r="D134" s="203" t="s">
        <v>144</v>
      </c>
      <c r="E134" s="35"/>
      <c r="F134" s="204" t="s">
        <v>790</v>
      </c>
      <c r="G134" s="35"/>
      <c r="H134" s="35"/>
      <c r="I134" s="205"/>
      <c r="J134" s="35"/>
      <c r="K134" s="35"/>
      <c r="L134" s="38"/>
      <c r="M134" s="206"/>
      <c r="N134" s="207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144</v>
      </c>
      <c r="AU134" s="16" t="s">
        <v>87</v>
      </c>
    </row>
    <row r="135" spans="1:65" s="2" customFormat="1" ht="16.5" customHeight="1">
      <c r="A135" s="33"/>
      <c r="B135" s="34"/>
      <c r="C135" s="190" t="s">
        <v>142</v>
      </c>
      <c r="D135" s="190" t="s">
        <v>138</v>
      </c>
      <c r="E135" s="191" t="s">
        <v>792</v>
      </c>
      <c r="F135" s="192" t="s">
        <v>793</v>
      </c>
      <c r="G135" s="193" t="s">
        <v>200</v>
      </c>
      <c r="H135" s="194">
        <v>72</v>
      </c>
      <c r="I135" s="195"/>
      <c r="J135" s="196">
        <f>ROUND(I135*H135,2)</f>
        <v>0</v>
      </c>
      <c r="K135" s="192" t="s">
        <v>781</v>
      </c>
      <c r="L135" s="38"/>
      <c r="M135" s="197" t="s">
        <v>1</v>
      </c>
      <c r="N135" s="198" t="s">
        <v>42</v>
      </c>
      <c r="O135" s="70"/>
      <c r="P135" s="199">
        <f>O135*H135</f>
        <v>0</v>
      </c>
      <c r="Q135" s="199">
        <v>0.24127000000000001</v>
      </c>
      <c r="R135" s="199">
        <f>Q135*H135</f>
        <v>17.37144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142</v>
      </c>
      <c r="AT135" s="201" t="s">
        <v>138</v>
      </c>
      <c r="AU135" s="201" t="s">
        <v>87</v>
      </c>
      <c r="AY135" s="16" t="s">
        <v>135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85</v>
      </c>
      <c r="BK135" s="202">
        <f>ROUND(I135*H135,2)</f>
        <v>0</v>
      </c>
      <c r="BL135" s="16" t="s">
        <v>142</v>
      </c>
      <c r="BM135" s="201" t="s">
        <v>794</v>
      </c>
    </row>
    <row r="136" spans="1:65" s="2" customFormat="1">
      <c r="A136" s="33"/>
      <c r="B136" s="34"/>
      <c r="C136" s="35"/>
      <c r="D136" s="203" t="s">
        <v>144</v>
      </c>
      <c r="E136" s="35"/>
      <c r="F136" s="204" t="s">
        <v>795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144</v>
      </c>
      <c r="AU136" s="16" t="s">
        <v>87</v>
      </c>
    </row>
    <row r="137" spans="1:65" s="2" customFormat="1" ht="16.5" customHeight="1">
      <c r="A137" s="33"/>
      <c r="B137" s="34"/>
      <c r="C137" s="219" t="s">
        <v>136</v>
      </c>
      <c r="D137" s="219" t="s">
        <v>332</v>
      </c>
      <c r="E137" s="220" t="s">
        <v>796</v>
      </c>
      <c r="F137" s="221" t="s">
        <v>797</v>
      </c>
      <c r="G137" s="222" t="s">
        <v>172</v>
      </c>
      <c r="H137" s="223">
        <v>167</v>
      </c>
      <c r="I137" s="224"/>
      <c r="J137" s="225">
        <f>ROUND(I137*H137,2)</f>
        <v>0</v>
      </c>
      <c r="K137" s="221" t="s">
        <v>781</v>
      </c>
      <c r="L137" s="226"/>
      <c r="M137" s="227" t="s">
        <v>1</v>
      </c>
      <c r="N137" s="228" t="s">
        <v>42</v>
      </c>
      <c r="O137" s="70"/>
      <c r="P137" s="199">
        <f>O137*H137</f>
        <v>0</v>
      </c>
      <c r="Q137" s="199">
        <v>3.2500000000000001E-2</v>
      </c>
      <c r="R137" s="199">
        <f>Q137*H137</f>
        <v>5.4275000000000002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335</v>
      </c>
      <c r="AT137" s="201" t="s">
        <v>332</v>
      </c>
      <c r="AU137" s="201" t="s">
        <v>87</v>
      </c>
      <c r="AY137" s="16" t="s">
        <v>135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85</v>
      </c>
      <c r="BK137" s="202">
        <f>ROUND(I137*H137,2)</f>
        <v>0</v>
      </c>
      <c r="BL137" s="16" t="s">
        <v>335</v>
      </c>
      <c r="BM137" s="201" t="s">
        <v>798</v>
      </c>
    </row>
    <row r="138" spans="1:65" s="2" customFormat="1">
      <c r="A138" s="33"/>
      <c r="B138" s="34"/>
      <c r="C138" s="35"/>
      <c r="D138" s="203" t="s">
        <v>144</v>
      </c>
      <c r="E138" s="35"/>
      <c r="F138" s="204" t="s">
        <v>797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144</v>
      </c>
      <c r="AU138" s="16" t="s">
        <v>87</v>
      </c>
    </row>
    <row r="139" spans="1:65" s="2" customFormat="1" ht="16.5" customHeight="1">
      <c r="A139" s="33"/>
      <c r="B139" s="34"/>
      <c r="C139" s="219" t="s">
        <v>169</v>
      </c>
      <c r="D139" s="219" t="s">
        <v>332</v>
      </c>
      <c r="E139" s="220" t="s">
        <v>799</v>
      </c>
      <c r="F139" s="221" t="s">
        <v>800</v>
      </c>
      <c r="G139" s="222" t="s">
        <v>172</v>
      </c>
      <c r="H139" s="223">
        <v>283</v>
      </c>
      <c r="I139" s="224"/>
      <c r="J139" s="225">
        <f>ROUND(I139*H139,2)</f>
        <v>0</v>
      </c>
      <c r="K139" s="221" t="s">
        <v>781</v>
      </c>
      <c r="L139" s="226"/>
      <c r="M139" s="227" t="s">
        <v>1</v>
      </c>
      <c r="N139" s="228" t="s">
        <v>42</v>
      </c>
      <c r="O139" s="70"/>
      <c r="P139" s="199">
        <f>O139*H139</f>
        <v>0</v>
      </c>
      <c r="Q139" s="199">
        <v>0.05</v>
      </c>
      <c r="R139" s="199">
        <f>Q139*H139</f>
        <v>14.15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335</v>
      </c>
      <c r="AT139" s="201" t="s">
        <v>332</v>
      </c>
      <c r="AU139" s="201" t="s">
        <v>87</v>
      </c>
      <c r="AY139" s="16" t="s">
        <v>135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85</v>
      </c>
      <c r="BK139" s="202">
        <f>ROUND(I139*H139,2)</f>
        <v>0</v>
      </c>
      <c r="BL139" s="16" t="s">
        <v>335</v>
      </c>
      <c r="BM139" s="201" t="s">
        <v>801</v>
      </c>
    </row>
    <row r="140" spans="1:65" s="2" customFormat="1">
      <c r="A140" s="33"/>
      <c r="B140" s="34"/>
      <c r="C140" s="35"/>
      <c r="D140" s="203" t="s">
        <v>144</v>
      </c>
      <c r="E140" s="35"/>
      <c r="F140" s="204" t="s">
        <v>800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144</v>
      </c>
      <c r="AU140" s="16" t="s">
        <v>87</v>
      </c>
    </row>
    <row r="141" spans="1:65" s="12" customFormat="1" ht="22.8" customHeight="1">
      <c r="B141" s="174"/>
      <c r="C141" s="175"/>
      <c r="D141" s="176" t="s">
        <v>76</v>
      </c>
      <c r="E141" s="188" t="s">
        <v>169</v>
      </c>
      <c r="F141" s="188" t="s">
        <v>802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SUM(P142:P147)</f>
        <v>0</v>
      </c>
      <c r="Q141" s="182"/>
      <c r="R141" s="183">
        <f>SUM(R142:R147)</f>
        <v>17.250384359999998</v>
      </c>
      <c r="S141" s="182"/>
      <c r="T141" s="184">
        <f>SUM(T142:T147)</f>
        <v>0</v>
      </c>
      <c r="AR141" s="185" t="s">
        <v>85</v>
      </c>
      <c r="AT141" s="186" t="s">
        <v>76</v>
      </c>
      <c r="AU141" s="186" t="s">
        <v>85</v>
      </c>
      <c r="AY141" s="185" t="s">
        <v>135</v>
      </c>
      <c r="BK141" s="187">
        <f>SUM(BK142:BK147)</f>
        <v>0</v>
      </c>
    </row>
    <row r="142" spans="1:65" s="2" customFormat="1" ht="16.5" customHeight="1">
      <c r="A142" s="33"/>
      <c r="B142" s="34"/>
      <c r="C142" s="190" t="s">
        <v>175</v>
      </c>
      <c r="D142" s="190" t="s">
        <v>138</v>
      </c>
      <c r="E142" s="191" t="s">
        <v>803</v>
      </c>
      <c r="F142" s="192" t="s">
        <v>804</v>
      </c>
      <c r="G142" s="193" t="s">
        <v>289</v>
      </c>
      <c r="H142" s="194">
        <v>103.092</v>
      </c>
      <c r="I142" s="195"/>
      <c r="J142" s="196">
        <f>ROUND(I142*H142,2)</f>
        <v>0</v>
      </c>
      <c r="K142" s="192" t="s">
        <v>781</v>
      </c>
      <c r="L142" s="38"/>
      <c r="M142" s="197" t="s">
        <v>1</v>
      </c>
      <c r="N142" s="198" t="s">
        <v>42</v>
      </c>
      <c r="O142" s="70"/>
      <c r="P142" s="199">
        <f>O142*H142</f>
        <v>0</v>
      </c>
      <c r="Q142" s="199">
        <v>3.3E-4</v>
      </c>
      <c r="R142" s="199">
        <f>Q142*H142</f>
        <v>3.4020359999999999E-2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142</v>
      </c>
      <c r="AT142" s="201" t="s">
        <v>138</v>
      </c>
      <c r="AU142" s="201" t="s">
        <v>87</v>
      </c>
      <c r="AY142" s="16" t="s">
        <v>135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85</v>
      </c>
      <c r="BK142" s="202">
        <f>ROUND(I142*H142,2)</f>
        <v>0</v>
      </c>
      <c r="BL142" s="16" t="s">
        <v>142</v>
      </c>
      <c r="BM142" s="201" t="s">
        <v>805</v>
      </c>
    </row>
    <row r="143" spans="1:65" s="2" customFormat="1">
      <c r="A143" s="33"/>
      <c r="B143" s="34"/>
      <c r="C143" s="35"/>
      <c r="D143" s="203" t="s">
        <v>144</v>
      </c>
      <c r="E143" s="35"/>
      <c r="F143" s="204" t="s">
        <v>806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144</v>
      </c>
      <c r="AU143" s="16" t="s">
        <v>87</v>
      </c>
    </row>
    <row r="144" spans="1:65" s="13" customFormat="1">
      <c r="B144" s="208"/>
      <c r="C144" s="209"/>
      <c r="D144" s="203" t="s">
        <v>146</v>
      </c>
      <c r="E144" s="210" t="s">
        <v>1</v>
      </c>
      <c r="F144" s="211" t="s">
        <v>807</v>
      </c>
      <c r="G144" s="209"/>
      <c r="H144" s="212">
        <v>103.092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146</v>
      </c>
      <c r="AU144" s="218" t="s">
        <v>87</v>
      </c>
      <c r="AV144" s="13" t="s">
        <v>87</v>
      </c>
      <c r="AW144" s="13" t="s">
        <v>34</v>
      </c>
      <c r="AX144" s="13" t="s">
        <v>85</v>
      </c>
      <c r="AY144" s="218" t="s">
        <v>135</v>
      </c>
    </row>
    <row r="145" spans="1:65" s="2" customFormat="1" ht="16.5" customHeight="1">
      <c r="A145" s="33"/>
      <c r="B145" s="34"/>
      <c r="C145" s="190" t="s">
        <v>180</v>
      </c>
      <c r="D145" s="190" t="s">
        <v>138</v>
      </c>
      <c r="E145" s="191" t="s">
        <v>808</v>
      </c>
      <c r="F145" s="192" t="s">
        <v>809</v>
      </c>
      <c r="G145" s="193" t="s">
        <v>289</v>
      </c>
      <c r="H145" s="194">
        <v>93.72</v>
      </c>
      <c r="I145" s="195"/>
      <c r="J145" s="196">
        <f>ROUND(I145*H145,2)</f>
        <v>0</v>
      </c>
      <c r="K145" s="192" t="s">
        <v>781</v>
      </c>
      <c r="L145" s="38"/>
      <c r="M145" s="197" t="s">
        <v>1</v>
      </c>
      <c r="N145" s="198" t="s">
        <v>42</v>
      </c>
      <c r="O145" s="70"/>
      <c r="P145" s="199">
        <f>O145*H145</f>
        <v>0</v>
      </c>
      <c r="Q145" s="199">
        <v>0.1837</v>
      </c>
      <c r="R145" s="199">
        <f>Q145*H145</f>
        <v>17.216363999999999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142</v>
      </c>
      <c r="AT145" s="201" t="s">
        <v>138</v>
      </c>
      <c r="AU145" s="201" t="s">
        <v>87</v>
      </c>
      <c r="AY145" s="16" t="s">
        <v>135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85</v>
      </c>
      <c r="BK145" s="202">
        <f>ROUND(I145*H145,2)</f>
        <v>0</v>
      </c>
      <c r="BL145" s="16" t="s">
        <v>142</v>
      </c>
      <c r="BM145" s="201" t="s">
        <v>810</v>
      </c>
    </row>
    <row r="146" spans="1:65" s="2" customFormat="1">
      <c r="A146" s="33"/>
      <c r="B146" s="34"/>
      <c r="C146" s="35"/>
      <c r="D146" s="203" t="s">
        <v>144</v>
      </c>
      <c r="E146" s="35"/>
      <c r="F146" s="204" t="s">
        <v>811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144</v>
      </c>
      <c r="AU146" s="16" t="s">
        <v>87</v>
      </c>
    </row>
    <row r="147" spans="1:65" s="13" customFormat="1">
      <c r="B147" s="208"/>
      <c r="C147" s="209"/>
      <c r="D147" s="203" t="s">
        <v>146</v>
      </c>
      <c r="E147" s="210" t="s">
        <v>1</v>
      </c>
      <c r="F147" s="211" t="s">
        <v>812</v>
      </c>
      <c r="G147" s="209"/>
      <c r="H147" s="212">
        <v>93.72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146</v>
      </c>
      <c r="AU147" s="218" t="s">
        <v>87</v>
      </c>
      <c r="AV147" s="13" t="s">
        <v>87</v>
      </c>
      <c r="AW147" s="13" t="s">
        <v>34</v>
      </c>
      <c r="AX147" s="13" t="s">
        <v>85</v>
      </c>
      <c r="AY147" s="218" t="s">
        <v>135</v>
      </c>
    </row>
    <row r="148" spans="1:65" s="12" customFormat="1" ht="22.8" customHeight="1">
      <c r="B148" s="174"/>
      <c r="C148" s="175"/>
      <c r="D148" s="176" t="s">
        <v>76</v>
      </c>
      <c r="E148" s="188" t="s">
        <v>185</v>
      </c>
      <c r="F148" s="188" t="s">
        <v>813</v>
      </c>
      <c r="G148" s="175"/>
      <c r="H148" s="175"/>
      <c r="I148" s="178"/>
      <c r="J148" s="189">
        <f>BK148</f>
        <v>0</v>
      </c>
      <c r="K148" s="175"/>
      <c r="L148" s="180"/>
      <c r="M148" s="181"/>
      <c r="N148" s="182"/>
      <c r="O148" s="182"/>
      <c r="P148" s="183">
        <f>SUM(P149:P153)</f>
        <v>0</v>
      </c>
      <c r="Q148" s="182"/>
      <c r="R148" s="183">
        <f>SUM(R149:R153)</f>
        <v>2.2568000000000001</v>
      </c>
      <c r="S148" s="182"/>
      <c r="T148" s="184">
        <f>SUM(T149:T153)</f>
        <v>0</v>
      </c>
      <c r="AR148" s="185" t="s">
        <v>85</v>
      </c>
      <c r="AT148" s="186" t="s">
        <v>76</v>
      </c>
      <c r="AU148" s="186" t="s">
        <v>85</v>
      </c>
      <c r="AY148" s="185" t="s">
        <v>135</v>
      </c>
      <c r="BK148" s="187">
        <f>SUM(BK149:BK153)</f>
        <v>0</v>
      </c>
    </row>
    <row r="149" spans="1:65" s="2" customFormat="1" ht="16.5" customHeight="1">
      <c r="A149" s="33"/>
      <c r="B149" s="34"/>
      <c r="C149" s="190" t="s">
        <v>185</v>
      </c>
      <c r="D149" s="190" t="s">
        <v>138</v>
      </c>
      <c r="E149" s="191" t="s">
        <v>814</v>
      </c>
      <c r="F149" s="192" t="s">
        <v>815</v>
      </c>
      <c r="G149" s="193" t="s">
        <v>200</v>
      </c>
      <c r="H149" s="194">
        <v>56</v>
      </c>
      <c r="I149" s="195"/>
      <c r="J149" s="196">
        <f>ROUND(I149*H149,2)</f>
        <v>0</v>
      </c>
      <c r="K149" s="192" t="s">
        <v>781</v>
      </c>
      <c r="L149" s="38"/>
      <c r="M149" s="197" t="s">
        <v>1</v>
      </c>
      <c r="N149" s="198" t="s">
        <v>42</v>
      </c>
      <c r="O149" s="70"/>
      <c r="P149" s="199">
        <f>O149*H149</f>
        <v>0</v>
      </c>
      <c r="Q149" s="199">
        <v>2.9999999999999997E-4</v>
      </c>
      <c r="R149" s="199">
        <f>Q149*H149</f>
        <v>1.6799999999999999E-2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142</v>
      </c>
      <c r="AT149" s="201" t="s">
        <v>138</v>
      </c>
      <c r="AU149" s="201" t="s">
        <v>87</v>
      </c>
      <c r="AY149" s="16" t="s">
        <v>135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85</v>
      </c>
      <c r="BK149" s="202">
        <f>ROUND(I149*H149,2)</f>
        <v>0</v>
      </c>
      <c r="BL149" s="16" t="s">
        <v>142</v>
      </c>
      <c r="BM149" s="201" t="s">
        <v>816</v>
      </c>
    </row>
    <row r="150" spans="1:65" s="2" customFormat="1">
      <c r="A150" s="33"/>
      <c r="B150" s="34"/>
      <c r="C150" s="35"/>
      <c r="D150" s="203" t="s">
        <v>144</v>
      </c>
      <c r="E150" s="35"/>
      <c r="F150" s="204" t="s">
        <v>815</v>
      </c>
      <c r="G150" s="35"/>
      <c r="H150" s="35"/>
      <c r="I150" s="205"/>
      <c r="J150" s="35"/>
      <c r="K150" s="35"/>
      <c r="L150" s="38"/>
      <c r="M150" s="206"/>
      <c r="N150" s="207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2" customFormat="1" ht="19.2">
      <c r="A151" s="33"/>
      <c r="B151" s="34"/>
      <c r="C151" s="35"/>
      <c r="D151" s="203" t="s">
        <v>463</v>
      </c>
      <c r="E151" s="35"/>
      <c r="F151" s="229" t="s">
        <v>817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463</v>
      </c>
      <c r="AU151" s="16" t="s">
        <v>87</v>
      </c>
    </row>
    <row r="152" spans="1:65" s="2" customFormat="1" ht="16.5" customHeight="1">
      <c r="A152" s="33"/>
      <c r="B152" s="34"/>
      <c r="C152" s="219" t="s">
        <v>191</v>
      </c>
      <c r="D152" s="219" t="s">
        <v>332</v>
      </c>
      <c r="E152" s="220" t="s">
        <v>600</v>
      </c>
      <c r="F152" s="221" t="s">
        <v>818</v>
      </c>
      <c r="G152" s="222" t="s">
        <v>200</v>
      </c>
      <c r="H152" s="223">
        <v>56</v>
      </c>
      <c r="I152" s="224"/>
      <c r="J152" s="225">
        <f>ROUND(I152*H152,2)</f>
        <v>0</v>
      </c>
      <c r="K152" s="221" t="s">
        <v>1</v>
      </c>
      <c r="L152" s="226"/>
      <c r="M152" s="227" t="s">
        <v>1</v>
      </c>
      <c r="N152" s="228" t="s">
        <v>42</v>
      </c>
      <c r="O152" s="70"/>
      <c r="P152" s="199">
        <f>O152*H152</f>
        <v>0</v>
      </c>
      <c r="Q152" s="199">
        <v>0.04</v>
      </c>
      <c r="R152" s="199">
        <f>Q152*H152</f>
        <v>2.2400000000000002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335</v>
      </c>
      <c r="AT152" s="201" t="s">
        <v>332</v>
      </c>
      <c r="AU152" s="201" t="s">
        <v>87</v>
      </c>
      <c r="AY152" s="16" t="s">
        <v>135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85</v>
      </c>
      <c r="BK152" s="202">
        <f>ROUND(I152*H152,2)</f>
        <v>0</v>
      </c>
      <c r="BL152" s="16" t="s">
        <v>335</v>
      </c>
      <c r="BM152" s="201" t="s">
        <v>819</v>
      </c>
    </row>
    <row r="153" spans="1:65" s="2" customFormat="1">
      <c r="A153" s="33"/>
      <c r="B153" s="34"/>
      <c r="C153" s="35"/>
      <c r="D153" s="203" t="s">
        <v>144</v>
      </c>
      <c r="E153" s="35"/>
      <c r="F153" s="204" t="s">
        <v>820</v>
      </c>
      <c r="G153" s="35"/>
      <c r="H153" s="35"/>
      <c r="I153" s="205"/>
      <c r="J153" s="35"/>
      <c r="K153" s="35"/>
      <c r="L153" s="38"/>
      <c r="M153" s="244"/>
      <c r="N153" s="245"/>
      <c r="O153" s="246"/>
      <c r="P153" s="246"/>
      <c r="Q153" s="246"/>
      <c r="R153" s="246"/>
      <c r="S153" s="246"/>
      <c r="T153" s="247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144</v>
      </c>
      <c r="AU153" s="16" t="s">
        <v>87</v>
      </c>
    </row>
    <row r="154" spans="1:65" s="2" customFormat="1" ht="6.9" customHeight="1">
      <c r="A154" s="3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38"/>
      <c r="M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sheetProtection algorithmName="SHA-512" hashValue="BMx19KTTl+jUolm/QuzGDlxUQoCDHO+oVuNn3z26b0OJ1WdYqrtTRliBuH1Z+JiSk3ShGcJqaJPkjFwvkMO9VA==" saltValue="TGq35/4mWk+MV9xxAgpco7OYx6ycpeJc7wp1EVO5Jsu5sxL/2wJx9iU4T7Jg2JFfa4p5FL52W8lPcmmlu426jQ==" spinCount="100000" sheet="1" objects="1" scenarios="1" formatColumns="0" formatRows="0" autoFilter="0"/>
  <autoFilter ref="C124:K153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106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" customHeight="1">
      <c r="B4" s="19"/>
      <c r="D4" s="116" t="s">
        <v>109</v>
      </c>
      <c r="L4" s="19"/>
      <c r="M4" s="117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Oprava kolejí a výhybek v dopravně Nový Jičín město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8" t="s">
        <v>110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821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stavby'!AN8</f>
        <v>12. 6. 2023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">
        <v>26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822</v>
      </c>
      <c r="F21" s="33"/>
      <c r="G21" s="33"/>
      <c r="H21" s="33"/>
      <c r="I21" s="118" t="s">
        <v>28</v>
      </c>
      <c r="J21" s="109" t="s">
        <v>29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">
        <v>26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822</v>
      </c>
      <c r="F24" s="33"/>
      <c r="G24" s="33"/>
      <c r="H24" s="33"/>
      <c r="I24" s="118" t="s">
        <v>28</v>
      </c>
      <c r="J24" s="109" t="s">
        <v>29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2" t="s">
        <v>1</v>
      </c>
      <c r="F27" s="302"/>
      <c r="G27" s="302"/>
      <c r="H27" s="30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7" t="s">
        <v>41</v>
      </c>
      <c r="E33" s="118" t="s">
        <v>42</v>
      </c>
      <c r="F33" s="128">
        <f>ROUND((SUM(BE118:BE156)),  2)</f>
        <v>0</v>
      </c>
      <c r="G33" s="33"/>
      <c r="H33" s="33"/>
      <c r="I33" s="129">
        <v>0.21</v>
      </c>
      <c r="J33" s="128">
        <f>ROUND(((SUM(BE118:BE156))*I33),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8" t="s">
        <v>43</v>
      </c>
      <c r="F34" s="128">
        <f>ROUND((SUM(BF118:BF156)),  2)</f>
        <v>0</v>
      </c>
      <c r="G34" s="33"/>
      <c r="H34" s="33"/>
      <c r="I34" s="129">
        <v>0.15</v>
      </c>
      <c r="J34" s="128">
        <f>ROUND(((SUM(BF118:BF156))*I34),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8" t="s">
        <v>44</v>
      </c>
      <c r="F35" s="128">
        <f>ROUND((SUM(BG118:BG156)),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45</v>
      </c>
      <c r="F36" s="128">
        <f>ROUND((SUM(BH118:BH156)),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46</v>
      </c>
      <c r="F37" s="128">
        <f>ROUND((SUM(BI118:BI156)),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4" t="str">
        <f>E7</f>
        <v>Oprava kolejí a výhybek v dopravně Nový Jičín město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2" t="str">
        <f>E9</f>
        <v>SO 05 - SEE - Oprava osvětlení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 n. O.</v>
      </c>
      <c r="G89" s="35"/>
      <c r="H89" s="35"/>
      <c r="I89" s="28" t="s">
        <v>22</v>
      </c>
      <c r="J89" s="65" t="str">
        <f>IF(J12="","",J12)</f>
        <v>12. 6. 2023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6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>Správa železnic, státní organizace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6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113</v>
      </c>
      <c r="D94" s="149"/>
      <c r="E94" s="149"/>
      <c r="F94" s="149"/>
      <c r="G94" s="149"/>
      <c r="H94" s="149"/>
      <c r="I94" s="149"/>
      <c r="J94" s="150" t="s">
        <v>114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51" t="s">
        <v>115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116</v>
      </c>
    </row>
    <row r="97" spans="1:31" s="9" customFormat="1" ht="24.9" customHeight="1">
      <c r="B97" s="152"/>
      <c r="C97" s="153"/>
      <c r="D97" s="154" t="s">
        <v>117</v>
      </c>
      <c r="E97" s="155"/>
      <c r="F97" s="155"/>
      <c r="G97" s="155"/>
      <c r="H97" s="155"/>
      <c r="I97" s="155"/>
      <c r="J97" s="156">
        <f>J119</f>
        <v>0</v>
      </c>
      <c r="K97" s="153"/>
      <c r="L97" s="157"/>
    </row>
    <row r="98" spans="1:31" s="10" customFormat="1" ht="19.95" customHeight="1">
      <c r="B98" s="158"/>
      <c r="C98" s="103"/>
      <c r="D98" s="159" t="s">
        <v>118</v>
      </c>
      <c r="E98" s="160"/>
      <c r="F98" s="160"/>
      <c r="G98" s="160"/>
      <c r="H98" s="160"/>
      <c r="I98" s="160"/>
      <c r="J98" s="161">
        <f>J120</f>
        <v>0</v>
      </c>
      <c r="K98" s="103"/>
      <c r="L98" s="162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" customHeight="1">
      <c r="A105" s="33"/>
      <c r="B105" s="34"/>
      <c r="C105" s="22" t="s">
        <v>120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4" t="str">
        <f>E7</f>
        <v>Oprava kolejí a výhybek v dopravně Nový Jičín město</v>
      </c>
      <c r="F108" s="295"/>
      <c r="G108" s="295"/>
      <c r="H108" s="29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110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82" t="str">
        <f>E9</f>
        <v>SO 05 - SEE - Oprava osvětlení</v>
      </c>
      <c r="F110" s="293"/>
      <c r="G110" s="293"/>
      <c r="H110" s="293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PS Suchdol n. O.</v>
      </c>
      <c r="G112" s="35"/>
      <c r="H112" s="35"/>
      <c r="I112" s="28" t="s">
        <v>22</v>
      </c>
      <c r="J112" s="65" t="str">
        <f>IF(J12="","",J12)</f>
        <v>12. 6. 2023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65" customHeight="1">
      <c r="A114" s="33"/>
      <c r="B114" s="34"/>
      <c r="C114" s="28" t="s">
        <v>24</v>
      </c>
      <c r="D114" s="35"/>
      <c r="E114" s="35"/>
      <c r="F114" s="26" t="str">
        <f>E15</f>
        <v>Správa železnic, státní organizace, OŘ Ostrava</v>
      </c>
      <c r="G114" s="35"/>
      <c r="H114" s="35"/>
      <c r="I114" s="28" t="s">
        <v>32</v>
      </c>
      <c r="J114" s="31" t="str">
        <f>E21</f>
        <v>Správa železnic, státní organizace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65" customHeight="1">
      <c r="A115" s="33"/>
      <c r="B115" s="34"/>
      <c r="C115" s="28" t="s">
        <v>30</v>
      </c>
      <c r="D115" s="35"/>
      <c r="E115" s="35"/>
      <c r="F115" s="26" t="str">
        <f>IF(E18="","",E18)</f>
        <v>Vyplň údaj</v>
      </c>
      <c r="G115" s="35"/>
      <c r="H115" s="35"/>
      <c r="I115" s="28" t="s">
        <v>35</v>
      </c>
      <c r="J115" s="31" t="str">
        <f>E24</f>
        <v>Správa železnic, státní organizace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63"/>
      <c r="B117" s="164"/>
      <c r="C117" s="165" t="s">
        <v>121</v>
      </c>
      <c r="D117" s="166" t="s">
        <v>62</v>
      </c>
      <c r="E117" s="166" t="s">
        <v>58</v>
      </c>
      <c r="F117" s="166" t="s">
        <v>59</v>
      </c>
      <c r="G117" s="166" t="s">
        <v>122</v>
      </c>
      <c r="H117" s="166" t="s">
        <v>123</v>
      </c>
      <c r="I117" s="166" t="s">
        <v>124</v>
      </c>
      <c r="J117" s="166" t="s">
        <v>114</v>
      </c>
      <c r="K117" s="167" t="s">
        <v>125</v>
      </c>
      <c r="L117" s="168"/>
      <c r="M117" s="74" t="s">
        <v>1</v>
      </c>
      <c r="N117" s="75" t="s">
        <v>41</v>
      </c>
      <c r="O117" s="75" t="s">
        <v>126</v>
      </c>
      <c r="P117" s="75" t="s">
        <v>127</v>
      </c>
      <c r="Q117" s="75" t="s">
        <v>128</v>
      </c>
      <c r="R117" s="75" t="s">
        <v>129</v>
      </c>
      <c r="S117" s="75" t="s">
        <v>130</v>
      </c>
      <c r="T117" s="76" t="s">
        <v>131</v>
      </c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</row>
    <row r="118" spans="1:65" s="2" customFormat="1" ht="22.8" customHeight="1">
      <c r="A118" s="33"/>
      <c r="B118" s="34"/>
      <c r="C118" s="81" t="s">
        <v>132</v>
      </c>
      <c r="D118" s="35"/>
      <c r="E118" s="35"/>
      <c r="F118" s="35"/>
      <c r="G118" s="35"/>
      <c r="H118" s="35"/>
      <c r="I118" s="35"/>
      <c r="J118" s="169">
        <f>BK118</f>
        <v>0</v>
      </c>
      <c r="K118" s="35"/>
      <c r="L118" s="38"/>
      <c r="M118" s="77"/>
      <c r="N118" s="170"/>
      <c r="O118" s="78"/>
      <c r="P118" s="171">
        <f>P119</f>
        <v>0</v>
      </c>
      <c r="Q118" s="78"/>
      <c r="R118" s="171">
        <f>R119</f>
        <v>0</v>
      </c>
      <c r="S118" s="78"/>
      <c r="T118" s="172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76</v>
      </c>
      <c r="AU118" s="16" t="s">
        <v>116</v>
      </c>
      <c r="BK118" s="173">
        <f>BK119</f>
        <v>0</v>
      </c>
    </row>
    <row r="119" spans="1:65" s="12" customFormat="1" ht="25.95" customHeight="1">
      <c r="B119" s="174"/>
      <c r="C119" s="175"/>
      <c r="D119" s="176" t="s">
        <v>76</v>
      </c>
      <c r="E119" s="177" t="s">
        <v>133</v>
      </c>
      <c r="F119" s="177" t="s">
        <v>134</v>
      </c>
      <c r="G119" s="175"/>
      <c r="H119" s="175"/>
      <c r="I119" s="178"/>
      <c r="J119" s="179">
        <f>BK119</f>
        <v>0</v>
      </c>
      <c r="K119" s="175"/>
      <c r="L119" s="180"/>
      <c r="M119" s="181"/>
      <c r="N119" s="182"/>
      <c r="O119" s="182"/>
      <c r="P119" s="183">
        <f>P120</f>
        <v>0</v>
      </c>
      <c r="Q119" s="182"/>
      <c r="R119" s="183">
        <f>R120</f>
        <v>0</v>
      </c>
      <c r="S119" s="182"/>
      <c r="T119" s="184">
        <f>T120</f>
        <v>0</v>
      </c>
      <c r="AR119" s="185" t="s">
        <v>85</v>
      </c>
      <c r="AT119" s="186" t="s">
        <v>76</v>
      </c>
      <c r="AU119" s="186" t="s">
        <v>77</v>
      </c>
      <c r="AY119" s="185" t="s">
        <v>135</v>
      </c>
      <c r="BK119" s="187">
        <f>BK120</f>
        <v>0</v>
      </c>
    </row>
    <row r="120" spans="1:65" s="12" customFormat="1" ht="22.8" customHeight="1">
      <c r="B120" s="174"/>
      <c r="C120" s="175"/>
      <c r="D120" s="176" t="s">
        <v>76</v>
      </c>
      <c r="E120" s="188" t="s">
        <v>136</v>
      </c>
      <c r="F120" s="188" t="s">
        <v>137</v>
      </c>
      <c r="G120" s="175"/>
      <c r="H120" s="175"/>
      <c r="I120" s="178"/>
      <c r="J120" s="189">
        <f>BK120</f>
        <v>0</v>
      </c>
      <c r="K120" s="175"/>
      <c r="L120" s="180"/>
      <c r="M120" s="181"/>
      <c r="N120" s="182"/>
      <c r="O120" s="182"/>
      <c r="P120" s="183">
        <f>SUM(P121:P156)</f>
        <v>0</v>
      </c>
      <c r="Q120" s="182"/>
      <c r="R120" s="183">
        <f>SUM(R121:R156)</f>
        <v>0</v>
      </c>
      <c r="S120" s="182"/>
      <c r="T120" s="184">
        <f>SUM(T121:T156)</f>
        <v>0</v>
      </c>
      <c r="AR120" s="185" t="s">
        <v>85</v>
      </c>
      <c r="AT120" s="186" t="s">
        <v>76</v>
      </c>
      <c r="AU120" s="186" t="s">
        <v>85</v>
      </c>
      <c r="AY120" s="185" t="s">
        <v>135</v>
      </c>
      <c r="BK120" s="187">
        <f>SUM(BK121:BK156)</f>
        <v>0</v>
      </c>
    </row>
    <row r="121" spans="1:65" s="2" customFormat="1" ht="16.5" customHeight="1">
      <c r="A121" s="33"/>
      <c r="B121" s="34"/>
      <c r="C121" s="190" t="s">
        <v>85</v>
      </c>
      <c r="D121" s="190" t="s">
        <v>138</v>
      </c>
      <c r="E121" s="191" t="s">
        <v>823</v>
      </c>
      <c r="F121" s="192" t="s">
        <v>824</v>
      </c>
      <c r="G121" s="193" t="s">
        <v>172</v>
      </c>
      <c r="H121" s="194">
        <v>2</v>
      </c>
      <c r="I121" s="195"/>
      <c r="J121" s="196">
        <f>ROUND(I121*H121,2)</f>
        <v>0</v>
      </c>
      <c r="K121" s="192" t="s">
        <v>98</v>
      </c>
      <c r="L121" s="38"/>
      <c r="M121" s="197" t="s">
        <v>1</v>
      </c>
      <c r="N121" s="198" t="s">
        <v>42</v>
      </c>
      <c r="O121" s="7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1" t="s">
        <v>142</v>
      </c>
      <c r="AT121" s="201" t="s">
        <v>138</v>
      </c>
      <c r="AU121" s="201" t="s">
        <v>87</v>
      </c>
      <c r="AY121" s="16" t="s">
        <v>135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6" t="s">
        <v>85</v>
      </c>
      <c r="BK121" s="202">
        <f>ROUND(I121*H121,2)</f>
        <v>0</v>
      </c>
      <c r="BL121" s="16" t="s">
        <v>142</v>
      </c>
      <c r="BM121" s="201" t="s">
        <v>825</v>
      </c>
    </row>
    <row r="122" spans="1:65" s="2" customFormat="1">
      <c r="A122" s="33"/>
      <c r="B122" s="34"/>
      <c r="C122" s="35"/>
      <c r="D122" s="203" t="s">
        <v>144</v>
      </c>
      <c r="E122" s="35"/>
      <c r="F122" s="204" t="s">
        <v>826</v>
      </c>
      <c r="G122" s="35"/>
      <c r="H122" s="35"/>
      <c r="I122" s="205"/>
      <c r="J122" s="35"/>
      <c r="K122" s="35"/>
      <c r="L122" s="38"/>
      <c r="M122" s="206"/>
      <c r="N122" s="207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144</v>
      </c>
      <c r="AU122" s="16" t="s">
        <v>87</v>
      </c>
    </row>
    <row r="123" spans="1:65" s="2" customFormat="1" ht="16.5" customHeight="1">
      <c r="A123" s="33"/>
      <c r="B123" s="34"/>
      <c r="C123" s="190" t="s">
        <v>87</v>
      </c>
      <c r="D123" s="190" t="s">
        <v>138</v>
      </c>
      <c r="E123" s="191" t="s">
        <v>827</v>
      </c>
      <c r="F123" s="192" t="s">
        <v>828</v>
      </c>
      <c r="G123" s="193" t="s">
        <v>172</v>
      </c>
      <c r="H123" s="194">
        <v>5</v>
      </c>
      <c r="I123" s="195"/>
      <c r="J123" s="196">
        <f>ROUND(I123*H123,2)</f>
        <v>0</v>
      </c>
      <c r="K123" s="192" t="s">
        <v>98</v>
      </c>
      <c r="L123" s="38"/>
      <c r="M123" s="197" t="s">
        <v>1</v>
      </c>
      <c r="N123" s="198" t="s">
        <v>42</v>
      </c>
      <c r="O123" s="7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1" t="s">
        <v>142</v>
      </c>
      <c r="AT123" s="201" t="s">
        <v>138</v>
      </c>
      <c r="AU123" s="201" t="s">
        <v>87</v>
      </c>
      <c r="AY123" s="16" t="s">
        <v>135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6" t="s">
        <v>85</v>
      </c>
      <c r="BK123" s="202">
        <f>ROUND(I123*H123,2)</f>
        <v>0</v>
      </c>
      <c r="BL123" s="16" t="s">
        <v>142</v>
      </c>
      <c r="BM123" s="201" t="s">
        <v>829</v>
      </c>
    </row>
    <row r="124" spans="1:65" s="2" customFormat="1">
      <c r="A124" s="33"/>
      <c r="B124" s="34"/>
      <c r="C124" s="35"/>
      <c r="D124" s="203" t="s">
        <v>144</v>
      </c>
      <c r="E124" s="35"/>
      <c r="F124" s="204" t="s">
        <v>828</v>
      </c>
      <c r="G124" s="35"/>
      <c r="H124" s="35"/>
      <c r="I124" s="205"/>
      <c r="J124" s="35"/>
      <c r="K124" s="35"/>
      <c r="L124" s="38"/>
      <c r="M124" s="206"/>
      <c r="N124" s="207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144</v>
      </c>
      <c r="AU124" s="16" t="s">
        <v>87</v>
      </c>
    </row>
    <row r="125" spans="1:65" s="2" customFormat="1" ht="16.5" customHeight="1">
      <c r="A125" s="33"/>
      <c r="B125" s="34"/>
      <c r="C125" s="190" t="s">
        <v>153</v>
      </c>
      <c r="D125" s="190" t="s">
        <v>138</v>
      </c>
      <c r="E125" s="191" t="s">
        <v>830</v>
      </c>
      <c r="F125" s="192" t="s">
        <v>831</v>
      </c>
      <c r="G125" s="193" t="s">
        <v>172</v>
      </c>
      <c r="H125" s="194">
        <v>5</v>
      </c>
      <c r="I125" s="195"/>
      <c r="J125" s="196">
        <f>ROUND(I125*H125,2)</f>
        <v>0</v>
      </c>
      <c r="K125" s="192" t="s">
        <v>98</v>
      </c>
      <c r="L125" s="38"/>
      <c r="M125" s="197" t="s">
        <v>1</v>
      </c>
      <c r="N125" s="198" t="s">
        <v>42</v>
      </c>
      <c r="O125" s="7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1" t="s">
        <v>142</v>
      </c>
      <c r="AT125" s="201" t="s">
        <v>138</v>
      </c>
      <c r="AU125" s="201" t="s">
        <v>87</v>
      </c>
      <c r="AY125" s="16" t="s">
        <v>135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85</v>
      </c>
      <c r="BK125" s="202">
        <f>ROUND(I125*H125,2)</f>
        <v>0</v>
      </c>
      <c r="BL125" s="16" t="s">
        <v>142</v>
      </c>
      <c r="BM125" s="201" t="s">
        <v>832</v>
      </c>
    </row>
    <row r="126" spans="1:65" s="2" customFormat="1" ht="19.2">
      <c r="A126" s="33"/>
      <c r="B126" s="34"/>
      <c r="C126" s="35"/>
      <c r="D126" s="203" t="s">
        <v>144</v>
      </c>
      <c r="E126" s="35"/>
      <c r="F126" s="204" t="s">
        <v>833</v>
      </c>
      <c r="G126" s="35"/>
      <c r="H126" s="35"/>
      <c r="I126" s="205"/>
      <c r="J126" s="35"/>
      <c r="K126" s="35"/>
      <c r="L126" s="38"/>
      <c r="M126" s="206"/>
      <c r="N126" s="207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144</v>
      </c>
      <c r="AU126" s="16" t="s">
        <v>87</v>
      </c>
    </row>
    <row r="127" spans="1:65" s="2" customFormat="1" ht="33" customHeight="1">
      <c r="A127" s="33"/>
      <c r="B127" s="34"/>
      <c r="C127" s="219" t="s">
        <v>142</v>
      </c>
      <c r="D127" s="219" t="s">
        <v>332</v>
      </c>
      <c r="E127" s="220" t="s">
        <v>834</v>
      </c>
      <c r="F127" s="221" t="s">
        <v>835</v>
      </c>
      <c r="G127" s="222" t="s">
        <v>172</v>
      </c>
      <c r="H127" s="223">
        <v>2</v>
      </c>
      <c r="I127" s="224"/>
      <c r="J127" s="225">
        <f>ROUND(I127*H127,2)</f>
        <v>0</v>
      </c>
      <c r="K127" s="221" t="s">
        <v>98</v>
      </c>
      <c r="L127" s="226"/>
      <c r="M127" s="227" t="s">
        <v>1</v>
      </c>
      <c r="N127" s="228" t="s">
        <v>42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335</v>
      </c>
      <c r="AT127" s="201" t="s">
        <v>332</v>
      </c>
      <c r="AU127" s="201" t="s">
        <v>87</v>
      </c>
      <c r="AY127" s="16" t="s">
        <v>135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85</v>
      </c>
      <c r="BK127" s="202">
        <f>ROUND(I127*H127,2)</f>
        <v>0</v>
      </c>
      <c r="BL127" s="16" t="s">
        <v>335</v>
      </c>
      <c r="BM127" s="201" t="s">
        <v>836</v>
      </c>
    </row>
    <row r="128" spans="1:65" s="2" customFormat="1" ht="19.2">
      <c r="A128" s="33"/>
      <c r="B128" s="34"/>
      <c r="C128" s="35"/>
      <c r="D128" s="203" t="s">
        <v>144</v>
      </c>
      <c r="E128" s="35"/>
      <c r="F128" s="204" t="s">
        <v>835</v>
      </c>
      <c r="G128" s="35"/>
      <c r="H128" s="35"/>
      <c r="I128" s="205"/>
      <c r="J128" s="35"/>
      <c r="K128" s="35"/>
      <c r="L128" s="38"/>
      <c r="M128" s="206"/>
      <c r="N128" s="207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144</v>
      </c>
      <c r="AU128" s="16" t="s">
        <v>87</v>
      </c>
    </row>
    <row r="129" spans="1:65" s="2" customFormat="1" ht="19.2">
      <c r="A129" s="33"/>
      <c r="B129" s="34"/>
      <c r="C129" s="35"/>
      <c r="D129" s="203" t="s">
        <v>463</v>
      </c>
      <c r="E129" s="35"/>
      <c r="F129" s="229" t="s">
        <v>837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463</v>
      </c>
      <c r="AU129" s="16" t="s">
        <v>87</v>
      </c>
    </row>
    <row r="130" spans="1:65" s="2" customFormat="1" ht="37.799999999999997" customHeight="1">
      <c r="A130" s="33"/>
      <c r="B130" s="34"/>
      <c r="C130" s="219" t="s">
        <v>136</v>
      </c>
      <c r="D130" s="219" t="s">
        <v>332</v>
      </c>
      <c r="E130" s="220" t="s">
        <v>838</v>
      </c>
      <c r="F130" s="221" t="s">
        <v>839</v>
      </c>
      <c r="G130" s="222" t="s">
        <v>172</v>
      </c>
      <c r="H130" s="223">
        <v>3</v>
      </c>
      <c r="I130" s="224"/>
      <c r="J130" s="225">
        <f>ROUND(I130*H130,2)</f>
        <v>0</v>
      </c>
      <c r="K130" s="221" t="s">
        <v>98</v>
      </c>
      <c r="L130" s="226"/>
      <c r="M130" s="227" t="s">
        <v>1</v>
      </c>
      <c r="N130" s="228" t="s">
        <v>42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335</v>
      </c>
      <c r="AT130" s="201" t="s">
        <v>332</v>
      </c>
      <c r="AU130" s="201" t="s">
        <v>87</v>
      </c>
      <c r="AY130" s="16" t="s">
        <v>135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85</v>
      </c>
      <c r="BK130" s="202">
        <f>ROUND(I130*H130,2)</f>
        <v>0</v>
      </c>
      <c r="BL130" s="16" t="s">
        <v>335</v>
      </c>
      <c r="BM130" s="201" t="s">
        <v>840</v>
      </c>
    </row>
    <row r="131" spans="1:65" s="2" customFormat="1" ht="19.2">
      <c r="A131" s="33"/>
      <c r="B131" s="34"/>
      <c r="C131" s="35"/>
      <c r="D131" s="203" t="s">
        <v>144</v>
      </c>
      <c r="E131" s="35"/>
      <c r="F131" s="204" t="s">
        <v>839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144</v>
      </c>
      <c r="AU131" s="16" t="s">
        <v>87</v>
      </c>
    </row>
    <row r="132" spans="1:65" s="2" customFormat="1" ht="19.2">
      <c r="A132" s="33"/>
      <c r="B132" s="34"/>
      <c r="C132" s="35"/>
      <c r="D132" s="203" t="s">
        <v>463</v>
      </c>
      <c r="E132" s="35"/>
      <c r="F132" s="229" t="s">
        <v>841</v>
      </c>
      <c r="G132" s="35"/>
      <c r="H132" s="35"/>
      <c r="I132" s="205"/>
      <c r="J132" s="35"/>
      <c r="K132" s="35"/>
      <c r="L132" s="38"/>
      <c r="M132" s="206"/>
      <c r="N132" s="207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463</v>
      </c>
      <c r="AU132" s="16" t="s">
        <v>87</v>
      </c>
    </row>
    <row r="133" spans="1:65" s="2" customFormat="1" ht="16.5" customHeight="1">
      <c r="A133" s="33"/>
      <c r="B133" s="34"/>
      <c r="C133" s="190" t="s">
        <v>169</v>
      </c>
      <c r="D133" s="190" t="s">
        <v>138</v>
      </c>
      <c r="E133" s="191" t="s">
        <v>842</v>
      </c>
      <c r="F133" s="192" t="s">
        <v>843</v>
      </c>
      <c r="G133" s="193" t="s">
        <v>172</v>
      </c>
      <c r="H133" s="194">
        <v>5</v>
      </c>
      <c r="I133" s="195"/>
      <c r="J133" s="196">
        <f>ROUND(I133*H133,2)</f>
        <v>0</v>
      </c>
      <c r="K133" s="192" t="s">
        <v>98</v>
      </c>
      <c r="L133" s="38"/>
      <c r="M133" s="197" t="s">
        <v>1</v>
      </c>
      <c r="N133" s="198" t="s">
        <v>42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142</v>
      </c>
      <c r="AT133" s="201" t="s">
        <v>138</v>
      </c>
      <c r="AU133" s="201" t="s">
        <v>87</v>
      </c>
      <c r="AY133" s="16" t="s">
        <v>135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85</v>
      </c>
      <c r="BK133" s="202">
        <f>ROUND(I133*H133,2)</f>
        <v>0</v>
      </c>
      <c r="BL133" s="16" t="s">
        <v>142</v>
      </c>
      <c r="BM133" s="201" t="s">
        <v>844</v>
      </c>
    </row>
    <row r="134" spans="1:65" s="2" customFormat="1">
      <c r="A134" s="33"/>
      <c r="B134" s="34"/>
      <c r="C134" s="35"/>
      <c r="D134" s="203" t="s">
        <v>144</v>
      </c>
      <c r="E134" s="35"/>
      <c r="F134" s="204" t="s">
        <v>845</v>
      </c>
      <c r="G134" s="35"/>
      <c r="H134" s="35"/>
      <c r="I134" s="205"/>
      <c r="J134" s="35"/>
      <c r="K134" s="35"/>
      <c r="L134" s="38"/>
      <c r="M134" s="206"/>
      <c r="N134" s="207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144</v>
      </c>
      <c r="AU134" s="16" t="s">
        <v>87</v>
      </c>
    </row>
    <row r="135" spans="1:65" s="2" customFormat="1" ht="16.5" customHeight="1">
      <c r="A135" s="33"/>
      <c r="B135" s="34"/>
      <c r="C135" s="219" t="s">
        <v>175</v>
      </c>
      <c r="D135" s="219" t="s">
        <v>332</v>
      </c>
      <c r="E135" s="220" t="s">
        <v>846</v>
      </c>
      <c r="F135" s="221" t="s">
        <v>847</v>
      </c>
      <c r="G135" s="222" t="s">
        <v>200</v>
      </c>
      <c r="H135" s="223">
        <v>55</v>
      </c>
      <c r="I135" s="224"/>
      <c r="J135" s="225">
        <f>ROUND(I135*H135,2)</f>
        <v>0</v>
      </c>
      <c r="K135" s="221" t="s">
        <v>98</v>
      </c>
      <c r="L135" s="226"/>
      <c r="M135" s="227" t="s">
        <v>1</v>
      </c>
      <c r="N135" s="228" t="s">
        <v>42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335</v>
      </c>
      <c r="AT135" s="201" t="s">
        <v>332</v>
      </c>
      <c r="AU135" s="201" t="s">
        <v>87</v>
      </c>
      <c r="AY135" s="16" t="s">
        <v>135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85</v>
      </c>
      <c r="BK135" s="202">
        <f>ROUND(I135*H135,2)</f>
        <v>0</v>
      </c>
      <c r="BL135" s="16" t="s">
        <v>335</v>
      </c>
      <c r="BM135" s="201" t="s">
        <v>848</v>
      </c>
    </row>
    <row r="136" spans="1:65" s="2" customFormat="1">
      <c r="A136" s="33"/>
      <c r="B136" s="34"/>
      <c r="C136" s="35"/>
      <c r="D136" s="203" t="s">
        <v>144</v>
      </c>
      <c r="E136" s="35"/>
      <c r="F136" s="204" t="s">
        <v>847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144</v>
      </c>
      <c r="AU136" s="16" t="s">
        <v>87</v>
      </c>
    </row>
    <row r="137" spans="1:65" s="2" customFormat="1" ht="21.75" customHeight="1">
      <c r="A137" s="33"/>
      <c r="B137" s="34"/>
      <c r="C137" s="190" t="s">
        <v>180</v>
      </c>
      <c r="D137" s="190" t="s">
        <v>138</v>
      </c>
      <c r="E137" s="191" t="s">
        <v>849</v>
      </c>
      <c r="F137" s="192" t="s">
        <v>850</v>
      </c>
      <c r="G137" s="193" t="s">
        <v>172</v>
      </c>
      <c r="H137" s="194">
        <v>7</v>
      </c>
      <c r="I137" s="195"/>
      <c r="J137" s="196">
        <f>ROUND(I137*H137,2)</f>
        <v>0</v>
      </c>
      <c r="K137" s="192" t="s">
        <v>98</v>
      </c>
      <c r="L137" s="38"/>
      <c r="M137" s="197" t="s">
        <v>1</v>
      </c>
      <c r="N137" s="198" t="s">
        <v>42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142</v>
      </c>
      <c r="AT137" s="201" t="s">
        <v>138</v>
      </c>
      <c r="AU137" s="201" t="s">
        <v>87</v>
      </c>
      <c r="AY137" s="16" t="s">
        <v>135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85</v>
      </c>
      <c r="BK137" s="202">
        <f>ROUND(I137*H137,2)</f>
        <v>0</v>
      </c>
      <c r="BL137" s="16" t="s">
        <v>142</v>
      </c>
      <c r="BM137" s="201" t="s">
        <v>851</v>
      </c>
    </row>
    <row r="138" spans="1:65" s="2" customFormat="1" ht="28.8">
      <c r="A138" s="33"/>
      <c r="B138" s="34"/>
      <c r="C138" s="35"/>
      <c r="D138" s="203" t="s">
        <v>144</v>
      </c>
      <c r="E138" s="35"/>
      <c r="F138" s="204" t="s">
        <v>852</v>
      </c>
      <c r="G138" s="35"/>
      <c r="H138" s="35"/>
      <c r="I138" s="205"/>
      <c r="J138" s="35"/>
      <c r="K138" s="35"/>
      <c r="L138" s="38"/>
      <c r="M138" s="206"/>
      <c r="N138" s="207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144</v>
      </c>
      <c r="AU138" s="16" t="s">
        <v>87</v>
      </c>
    </row>
    <row r="139" spans="1:65" s="2" customFormat="1" ht="16.5" customHeight="1">
      <c r="A139" s="33"/>
      <c r="B139" s="34"/>
      <c r="C139" s="190" t="s">
        <v>185</v>
      </c>
      <c r="D139" s="190" t="s">
        <v>138</v>
      </c>
      <c r="E139" s="191" t="s">
        <v>853</v>
      </c>
      <c r="F139" s="192" t="s">
        <v>854</v>
      </c>
      <c r="G139" s="193" t="s">
        <v>172</v>
      </c>
      <c r="H139" s="194">
        <v>10</v>
      </c>
      <c r="I139" s="195"/>
      <c r="J139" s="196">
        <f>ROUND(I139*H139,2)</f>
        <v>0</v>
      </c>
      <c r="K139" s="192" t="s">
        <v>98</v>
      </c>
      <c r="L139" s="38"/>
      <c r="M139" s="197" t="s">
        <v>1</v>
      </c>
      <c r="N139" s="198" t="s">
        <v>42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142</v>
      </c>
      <c r="AT139" s="201" t="s">
        <v>138</v>
      </c>
      <c r="AU139" s="201" t="s">
        <v>87</v>
      </c>
      <c r="AY139" s="16" t="s">
        <v>135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85</v>
      </c>
      <c r="BK139" s="202">
        <f>ROUND(I139*H139,2)</f>
        <v>0</v>
      </c>
      <c r="BL139" s="16" t="s">
        <v>142</v>
      </c>
      <c r="BM139" s="201" t="s">
        <v>855</v>
      </c>
    </row>
    <row r="140" spans="1:65" s="2" customFormat="1">
      <c r="A140" s="33"/>
      <c r="B140" s="34"/>
      <c r="C140" s="35"/>
      <c r="D140" s="203" t="s">
        <v>144</v>
      </c>
      <c r="E140" s="35"/>
      <c r="F140" s="204" t="s">
        <v>854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144</v>
      </c>
      <c r="AU140" s="16" t="s">
        <v>87</v>
      </c>
    </row>
    <row r="141" spans="1:65" s="2" customFormat="1" ht="16.5" customHeight="1">
      <c r="A141" s="33"/>
      <c r="B141" s="34"/>
      <c r="C141" s="219" t="s">
        <v>191</v>
      </c>
      <c r="D141" s="219" t="s">
        <v>332</v>
      </c>
      <c r="E141" s="220" t="s">
        <v>856</v>
      </c>
      <c r="F141" s="221" t="s">
        <v>857</v>
      </c>
      <c r="G141" s="222" t="s">
        <v>858</v>
      </c>
      <c r="H141" s="223">
        <v>1</v>
      </c>
      <c r="I141" s="224"/>
      <c r="J141" s="225">
        <f>ROUND(I141*H141,2)</f>
        <v>0</v>
      </c>
      <c r="K141" s="221" t="s">
        <v>98</v>
      </c>
      <c r="L141" s="226"/>
      <c r="M141" s="227" t="s">
        <v>1</v>
      </c>
      <c r="N141" s="228" t="s">
        <v>42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335</v>
      </c>
      <c r="AT141" s="201" t="s">
        <v>332</v>
      </c>
      <c r="AU141" s="201" t="s">
        <v>87</v>
      </c>
      <c r="AY141" s="16" t="s">
        <v>135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85</v>
      </c>
      <c r="BK141" s="202">
        <f>ROUND(I141*H141,2)</f>
        <v>0</v>
      </c>
      <c r="BL141" s="16" t="s">
        <v>335</v>
      </c>
      <c r="BM141" s="201" t="s">
        <v>859</v>
      </c>
    </row>
    <row r="142" spans="1:65" s="2" customFormat="1">
      <c r="A142" s="33"/>
      <c r="B142" s="34"/>
      <c r="C142" s="35"/>
      <c r="D142" s="203" t="s">
        <v>144</v>
      </c>
      <c r="E142" s="35"/>
      <c r="F142" s="204" t="s">
        <v>857</v>
      </c>
      <c r="G142" s="35"/>
      <c r="H142" s="35"/>
      <c r="I142" s="205"/>
      <c r="J142" s="35"/>
      <c r="K142" s="35"/>
      <c r="L142" s="38"/>
      <c r="M142" s="206"/>
      <c r="N142" s="207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144</v>
      </c>
      <c r="AU142" s="16" t="s">
        <v>87</v>
      </c>
    </row>
    <row r="143" spans="1:65" s="2" customFormat="1" ht="16.5" customHeight="1">
      <c r="A143" s="33"/>
      <c r="B143" s="34"/>
      <c r="C143" s="190" t="s">
        <v>197</v>
      </c>
      <c r="D143" s="190" t="s">
        <v>138</v>
      </c>
      <c r="E143" s="191" t="s">
        <v>860</v>
      </c>
      <c r="F143" s="192" t="s">
        <v>861</v>
      </c>
      <c r="G143" s="193" t="s">
        <v>172</v>
      </c>
      <c r="H143" s="194">
        <v>2</v>
      </c>
      <c r="I143" s="195"/>
      <c r="J143" s="196">
        <f>ROUND(I143*H143,2)</f>
        <v>0</v>
      </c>
      <c r="K143" s="192" t="s">
        <v>98</v>
      </c>
      <c r="L143" s="38"/>
      <c r="M143" s="197" t="s">
        <v>1</v>
      </c>
      <c r="N143" s="198" t="s">
        <v>42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142</v>
      </c>
      <c r="AT143" s="201" t="s">
        <v>138</v>
      </c>
      <c r="AU143" s="201" t="s">
        <v>87</v>
      </c>
      <c r="AY143" s="16" t="s">
        <v>135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85</v>
      </c>
      <c r="BK143" s="202">
        <f>ROUND(I143*H143,2)</f>
        <v>0</v>
      </c>
      <c r="BL143" s="16" t="s">
        <v>142</v>
      </c>
      <c r="BM143" s="201" t="s">
        <v>862</v>
      </c>
    </row>
    <row r="144" spans="1:65" s="2" customFormat="1">
      <c r="A144" s="33"/>
      <c r="B144" s="34"/>
      <c r="C144" s="35"/>
      <c r="D144" s="203" t="s">
        <v>144</v>
      </c>
      <c r="E144" s="35"/>
      <c r="F144" s="204" t="s">
        <v>861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144</v>
      </c>
      <c r="AU144" s="16" t="s">
        <v>87</v>
      </c>
    </row>
    <row r="145" spans="1:65" s="2" customFormat="1" ht="33" customHeight="1">
      <c r="A145" s="33"/>
      <c r="B145" s="34"/>
      <c r="C145" s="190" t="s">
        <v>203</v>
      </c>
      <c r="D145" s="190" t="s">
        <v>138</v>
      </c>
      <c r="E145" s="191" t="s">
        <v>863</v>
      </c>
      <c r="F145" s="192" t="s">
        <v>864</v>
      </c>
      <c r="G145" s="193" t="s">
        <v>865</v>
      </c>
      <c r="H145" s="194">
        <v>6</v>
      </c>
      <c r="I145" s="195"/>
      <c r="J145" s="196">
        <f>ROUND(I145*H145,2)</f>
        <v>0</v>
      </c>
      <c r="K145" s="192" t="s">
        <v>98</v>
      </c>
      <c r="L145" s="38"/>
      <c r="M145" s="197" t="s">
        <v>1</v>
      </c>
      <c r="N145" s="198" t="s">
        <v>42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142</v>
      </c>
      <c r="AT145" s="201" t="s">
        <v>138</v>
      </c>
      <c r="AU145" s="201" t="s">
        <v>87</v>
      </c>
      <c r="AY145" s="16" t="s">
        <v>135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85</v>
      </c>
      <c r="BK145" s="202">
        <f>ROUND(I145*H145,2)</f>
        <v>0</v>
      </c>
      <c r="BL145" s="16" t="s">
        <v>142</v>
      </c>
      <c r="BM145" s="201" t="s">
        <v>866</v>
      </c>
    </row>
    <row r="146" spans="1:65" s="2" customFormat="1" ht="48">
      <c r="A146" s="33"/>
      <c r="B146" s="34"/>
      <c r="C146" s="35"/>
      <c r="D146" s="203" t="s">
        <v>144</v>
      </c>
      <c r="E146" s="35"/>
      <c r="F146" s="204" t="s">
        <v>867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144</v>
      </c>
      <c r="AU146" s="16" t="s">
        <v>87</v>
      </c>
    </row>
    <row r="147" spans="1:65" s="2" customFormat="1" ht="16.5" customHeight="1">
      <c r="A147" s="33"/>
      <c r="B147" s="34"/>
      <c r="C147" s="190" t="s">
        <v>208</v>
      </c>
      <c r="D147" s="190" t="s">
        <v>138</v>
      </c>
      <c r="E147" s="191" t="s">
        <v>868</v>
      </c>
      <c r="F147" s="192" t="s">
        <v>869</v>
      </c>
      <c r="G147" s="193" t="s">
        <v>172</v>
      </c>
      <c r="H147" s="194">
        <v>1</v>
      </c>
      <c r="I147" s="195"/>
      <c r="J147" s="196">
        <f>ROUND(I147*H147,2)</f>
        <v>0</v>
      </c>
      <c r="K147" s="192" t="s">
        <v>98</v>
      </c>
      <c r="L147" s="38"/>
      <c r="M147" s="197" t="s">
        <v>1</v>
      </c>
      <c r="N147" s="198" t="s">
        <v>42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142</v>
      </c>
      <c r="AT147" s="201" t="s">
        <v>138</v>
      </c>
      <c r="AU147" s="201" t="s">
        <v>87</v>
      </c>
      <c r="AY147" s="16" t="s">
        <v>135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85</v>
      </c>
      <c r="BK147" s="202">
        <f>ROUND(I147*H147,2)</f>
        <v>0</v>
      </c>
      <c r="BL147" s="16" t="s">
        <v>142</v>
      </c>
      <c r="BM147" s="201" t="s">
        <v>870</v>
      </c>
    </row>
    <row r="148" spans="1:65" s="2" customFormat="1" ht="19.2">
      <c r="A148" s="33"/>
      <c r="B148" s="34"/>
      <c r="C148" s="35"/>
      <c r="D148" s="203" t="s">
        <v>144</v>
      </c>
      <c r="E148" s="35"/>
      <c r="F148" s="204" t="s">
        <v>871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144</v>
      </c>
      <c r="AU148" s="16" t="s">
        <v>87</v>
      </c>
    </row>
    <row r="149" spans="1:65" s="2" customFormat="1" ht="24.15" customHeight="1">
      <c r="A149" s="33"/>
      <c r="B149" s="34"/>
      <c r="C149" s="190" t="s">
        <v>213</v>
      </c>
      <c r="D149" s="190" t="s">
        <v>138</v>
      </c>
      <c r="E149" s="191" t="s">
        <v>872</v>
      </c>
      <c r="F149" s="192" t="s">
        <v>873</v>
      </c>
      <c r="G149" s="193" t="s">
        <v>172</v>
      </c>
      <c r="H149" s="194">
        <v>1</v>
      </c>
      <c r="I149" s="195"/>
      <c r="J149" s="196">
        <f>ROUND(I149*H149,2)</f>
        <v>0</v>
      </c>
      <c r="K149" s="192" t="s">
        <v>98</v>
      </c>
      <c r="L149" s="38"/>
      <c r="M149" s="197" t="s">
        <v>1</v>
      </c>
      <c r="N149" s="198" t="s">
        <v>42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142</v>
      </c>
      <c r="AT149" s="201" t="s">
        <v>138</v>
      </c>
      <c r="AU149" s="201" t="s">
        <v>87</v>
      </c>
      <c r="AY149" s="16" t="s">
        <v>135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85</v>
      </c>
      <c r="BK149" s="202">
        <f>ROUND(I149*H149,2)</f>
        <v>0</v>
      </c>
      <c r="BL149" s="16" t="s">
        <v>142</v>
      </c>
      <c r="BM149" s="201" t="s">
        <v>874</v>
      </c>
    </row>
    <row r="150" spans="1:65" s="2" customFormat="1" ht="38.4">
      <c r="A150" s="33"/>
      <c r="B150" s="34"/>
      <c r="C150" s="35"/>
      <c r="D150" s="203" t="s">
        <v>144</v>
      </c>
      <c r="E150" s="35"/>
      <c r="F150" s="204" t="s">
        <v>875</v>
      </c>
      <c r="G150" s="35"/>
      <c r="H150" s="35"/>
      <c r="I150" s="205"/>
      <c r="J150" s="35"/>
      <c r="K150" s="35"/>
      <c r="L150" s="38"/>
      <c r="M150" s="206"/>
      <c r="N150" s="207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2" customFormat="1" ht="33" customHeight="1">
      <c r="A151" s="33"/>
      <c r="B151" s="34"/>
      <c r="C151" s="190" t="s">
        <v>8</v>
      </c>
      <c r="D151" s="190" t="s">
        <v>138</v>
      </c>
      <c r="E151" s="191" t="s">
        <v>876</v>
      </c>
      <c r="F151" s="192" t="s">
        <v>877</v>
      </c>
      <c r="G151" s="193" t="s">
        <v>172</v>
      </c>
      <c r="H151" s="194">
        <v>1</v>
      </c>
      <c r="I151" s="195"/>
      <c r="J151" s="196">
        <f>ROUND(I151*H151,2)</f>
        <v>0</v>
      </c>
      <c r="K151" s="192" t="s">
        <v>98</v>
      </c>
      <c r="L151" s="38"/>
      <c r="M151" s="197" t="s">
        <v>1</v>
      </c>
      <c r="N151" s="198" t="s">
        <v>42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142</v>
      </c>
      <c r="AT151" s="201" t="s">
        <v>138</v>
      </c>
      <c r="AU151" s="201" t="s">
        <v>87</v>
      </c>
      <c r="AY151" s="16" t="s">
        <v>135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85</v>
      </c>
      <c r="BK151" s="202">
        <f>ROUND(I151*H151,2)</f>
        <v>0</v>
      </c>
      <c r="BL151" s="16" t="s">
        <v>142</v>
      </c>
      <c r="BM151" s="201" t="s">
        <v>878</v>
      </c>
    </row>
    <row r="152" spans="1:65" s="2" customFormat="1" ht="38.4">
      <c r="A152" s="33"/>
      <c r="B152" s="34"/>
      <c r="C152" s="35"/>
      <c r="D152" s="203" t="s">
        <v>144</v>
      </c>
      <c r="E152" s="35"/>
      <c r="F152" s="204" t="s">
        <v>879</v>
      </c>
      <c r="G152" s="35"/>
      <c r="H152" s="35"/>
      <c r="I152" s="205"/>
      <c r="J152" s="35"/>
      <c r="K152" s="35"/>
      <c r="L152" s="38"/>
      <c r="M152" s="206"/>
      <c r="N152" s="207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144</v>
      </c>
      <c r="AU152" s="16" t="s">
        <v>87</v>
      </c>
    </row>
    <row r="153" spans="1:65" s="2" customFormat="1" ht="16.5" customHeight="1">
      <c r="A153" s="33"/>
      <c r="B153" s="34"/>
      <c r="C153" s="190" t="s">
        <v>223</v>
      </c>
      <c r="D153" s="190" t="s">
        <v>138</v>
      </c>
      <c r="E153" s="191" t="s">
        <v>880</v>
      </c>
      <c r="F153" s="192" t="s">
        <v>881</v>
      </c>
      <c r="G153" s="193" t="s">
        <v>172</v>
      </c>
      <c r="H153" s="194">
        <v>1</v>
      </c>
      <c r="I153" s="195"/>
      <c r="J153" s="196">
        <f>ROUND(I153*H153,2)</f>
        <v>0</v>
      </c>
      <c r="K153" s="192" t="s">
        <v>98</v>
      </c>
      <c r="L153" s="38"/>
      <c r="M153" s="197" t="s">
        <v>1</v>
      </c>
      <c r="N153" s="198" t="s">
        <v>42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142</v>
      </c>
      <c r="AT153" s="201" t="s">
        <v>138</v>
      </c>
      <c r="AU153" s="201" t="s">
        <v>87</v>
      </c>
      <c r="AY153" s="16" t="s">
        <v>135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85</v>
      </c>
      <c r="BK153" s="202">
        <f>ROUND(I153*H153,2)</f>
        <v>0</v>
      </c>
      <c r="BL153" s="16" t="s">
        <v>142</v>
      </c>
      <c r="BM153" s="201" t="s">
        <v>882</v>
      </c>
    </row>
    <row r="154" spans="1:65" s="2" customFormat="1" ht="19.2">
      <c r="A154" s="33"/>
      <c r="B154" s="34"/>
      <c r="C154" s="35"/>
      <c r="D154" s="203" t="s">
        <v>144</v>
      </c>
      <c r="E154" s="35"/>
      <c r="F154" s="204" t="s">
        <v>883</v>
      </c>
      <c r="G154" s="35"/>
      <c r="H154" s="35"/>
      <c r="I154" s="205"/>
      <c r="J154" s="35"/>
      <c r="K154" s="35"/>
      <c r="L154" s="38"/>
      <c r="M154" s="206"/>
      <c r="N154" s="207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144</v>
      </c>
      <c r="AU154" s="16" t="s">
        <v>87</v>
      </c>
    </row>
    <row r="155" spans="1:65" s="2" customFormat="1" ht="24.15" customHeight="1">
      <c r="A155" s="33"/>
      <c r="B155" s="34"/>
      <c r="C155" s="190" t="s">
        <v>229</v>
      </c>
      <c r="D155" s="190" t="s">
        <v>138</v>
      </c>
      <c r="E155" s="191" t="s">
        <v>884</v>
      </c>
      <c r="F155" s="192" t="s">
        <v>885</v>
      </c>
      <c r="G155" s="193" t="s">
        <v>150</v>
      </c>
      <c r="H155" s="194">
        <v>1</v>
      </c>
      <c r="I155" s="195"/>
      <c r="J155" s="196">
        <f>ROUND(I155*H155,2)</f>
        <v>0</v>
      </c>
      <c r="K155" s="192" t="s">
        <v>98</v>
      </c>
      <c r="L155" s="38"/>
      <c r="M155" s="197" t="s">
        <v>1</v>
      </c>
      <c r="N155" s="198" t="s">
        <v>42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431</v>
      </c>
      <c r="AT155" s="201" t="s">
        <v>138</v>
      </c>
      <c r="AU155" s="201" t="s">
        <v>87</v>
      </c>
      <c r="AY155" s="16" t="s">
        <v>135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85</v>
      </c>
      <c r="BK155" s="202">
        <f>ROUND(I155*H155,2)</f>
        <v>0</v>
      </c>
      <c r="BL155" s="16" t="s">
        <v>431</v>
      </c>
      <c r="BM155" s="201" t="s">
        <v>886</v>
      </c>
    </row>
    <row r="156" spans="1:65" s="2" customFormat="1" ht="57.6">
      <c r="A156" s="33"/>
      <c r="B156" s="34"/>
      <c r="C156" s="35"/>
      <c r="D156" s="203" t="s">
        <v>144</v>
      </c>
      <c r="E156" s="35"/>
      <c r="F156" s="204" t="s">
        <v>887</v>
      </c>
      <c r="G156" s="35"/>
      <c r="H156" s="35"/>
      <c r="I156" s="205"/>
      <c r="J156" s="35"/>
      <c r="K156" s="35"/>
      <c r="L156" s="38"/>
      <c r="M156" s="244"/>
      <c r="N156" s="245"/>
      <c r="O156" s="246"/>
      <c r="P156" s="246"/>
      <c r="Q156" s="246"/>
      <c r="R156" s="246"/>
      <c r="S156" s="246"/>
      <c r="T156" s="247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87</v>
      </c>
    </row>
    <row r="157" spans="1:65" s="2" customFormat="1" ht="6.9" customHeight="1">
      <c r="A157" s="33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38"/>
      <c r="M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</sheetData>
  <sheetProtection algorithmName="SHA-512" hashValue="NgUXDiGwGgrhZNcN/QSN5ZjLEsaAIoZOAsViKWLXeK2P89/A8n+AIcozH6KIf1JoGz5oKRHs/ZXGFlc9vPy73A==" saltValue="fLGh4LqIIWNHabuaU3N+e7L2111LH70XqEPy1VnsNzmpEamL3yyFKtRQ1F1qdBlJgpiEUzAga0Y+zuCB2YZOyw==" spinCount="100000" sheet="1" objects="1" scenarios="1" formatColumns="0" formatRows="0" autoFilter="0"/>
  <autoFilter ref="C117:K15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tabSelected="1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108</v>
      </c>
    </row>
    <row r="3" spans="1:46" s="1" customFormat="1" ht="6.9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" customHeight="1">
      <c r="B4" s="19"/>
      <c r="D4" s="116" t="s">
        <v>109</v>
      </c>
      <c r="L4" s="19"/>
      <c r="M4" s="117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Oprava kolejí a výhybek v dopravně Nový Jičín město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8" t="s">
        <v>110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888</v>
      </c>
      <c r="F9" s="299"/>
      <c r="G9" s="299"/>
      <c r="H9" s="29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stavby'!AN8</f>
        <v>12. 6. 2023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28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28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2" t="s">
        <v>1</v>
      </c>
      <c r="F27" s="302"/>
      <c r="G27" s="302"/>
      <c r="H27" s="30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7" t="s">
        <v>41</v>
      </c>
      <c r="E33" s="118" t="s">
        <v>42</v>
      </c>
      <c r="F33" s="128">
        <f>ROUND((SUM(BE117:BE137)),  2)</f>
        <v>0</v>
      </c>
      <c r="G33" s="33"/>
      <c r="H33" s="33"/>
      <c r="I33" s="129">
        <v>0.21</v>
      </c>
      <c r="J33" s="128">
        <f>ROUND(((SUM(BE117:BE137))*I33),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8" t="s">
        <v>43</v>
      </c>
      <c r="F34" s="128">
        <f>ROUND((SUM(BF117:BF137)),  2)</f>
        <v>0</v>
      </c>
      <c r="G34" s="33"/>
      <c r="H34" s="33"/>
      <c r="I34" s="129">
        <v>0.15</v>
      </c>
      <c r="J34" s="128">
        <f>ROUND(((SUM(BF117:BF137))*I34),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8" t="s">
        <v>44</v>
      </c>
      <c r="F35" s="128">
        <f>ROUND((SUM(BG117:BG137)),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8" t="s">
        <v>45</v>
      </c>
      <c r="F36" s="128">
        <f>ROUND((SUM(BH117:BH137)),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8" t="s">
        <v>46</v>
      </c>
      <c r="F37" s="128">
        <f>ROUND((SUM(BI117:BI137)),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4" t="str">
        <f>E7</f>
        <v>Oprava kolejí a výhybek v dopravně Nový Jičín město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2" t="str">
        <f>E9</f>
        <v>VON - Oprava kolejí a výhybek v dopravně Nový Jičín město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Suchdol n. O.</v>
      </c>
      <c r="G89" s="35"/>
      <c r="H89" s="35"/>
      <c r="I89" s="28" t="s">
        <v>22</v>
      </c>
      <c r="J89" s="65" t="str">
        <f>IF(J12="","",J12)</f>
        <v>12. 6. 2023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113</v>
      </c>
      <c r="D94" s="149"/>
      <c r="E94" s="149"/>
      <c r="F94" s="149"/>
      <c r="G94" s="149"/>
      <c r="H94" s="149"/>
      <c r="I94" s="149"/>
      <c r="J94" s="150" t="s">
        <v>114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51" t="s">
        <v>115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116</v>
      </c>
    </row>
    <row r="97" spans="1:31" s="9" customFormat="1" ht="24.9" customHeight="1">
      <c r="B97" s="152"/>
      <c r="C97" s="153"/>
      <c r="D97" s="154" t="s">
        <v>889</v>
      </c>
      <c r="E97" s="155"/>
      <c r="F97" s="155"/>
      <c r="G97" s="155"/>
      <c r="H97" s="155"/>
      <c r="I97" s="155"/>
      <c r="J97" s="156">
        <f>J118</f>
        <v>0</v>
      </c>
      <c r="K97" s="153"/>
      <c r="L97" s="157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" customHeight="1">
      <c r="A104" s="33"/>
      <c r="B104" s="34"/>
      <c r="C104" s="22" t="s">
        <v>120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94" t="str">
        <f>E7</f>
        <v>Oprava kolejí a výhybek v dopravně Nový Jičín město</v>
      </c>
      <c r="F107" s="295"/>
      <c r="G107" s="295"/>
      <c r="H107" s="29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110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2" t="str">
        <f>E9</f>
        <v>VON - Oprava kolejí a výhybek v dopravně Nový Jičín město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Suchdol n. O.</v>
      </c>
      <c r="G111" s="35"/>
      <c r="H111" s="35"/>
      <c r="I111" s="28" t="s">
        <v>22</v>
      </c>
      <c r="J111" s="65" t="str">
        <f>IF(J12="","",J12)</f>
        <v>12. 6. 2023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15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63"/>
      <c r="B116" s="164"/>
      <c r="C116" s="165" t="s">
        <v>121</v>
      </c>
      <c r="D116" s="166" t="s">
        <v>62</v>
      </c>
      <c r="E116" s="166" t="s">
        <v>58</v>
      </c>
      <c r="F116" s="166" t="s">
        <v>59</v>
      </c>
      <c r="G116" s="166" t="s">
        <v>122</v>
      </c>
      <c r="H116" s="166" t="s">
        <v>123</v>
      </c>
      <c r="I116" s="166" t="s">
        <v>124</v>
      </c>
      <c r="J116" s="166" t="s">
        <v>114</v>
      </c>
      <c r="K116" s="167" t="s">
        <v>125</v>
      </c>
      <c r="L116" s="168"/>
      <c r="M116" s="74" t="s">
        <v>1</v>
      </c>
      <c r="N116" s="75" t="s">
        <v>41</v>
      </c>
      <c r="O116" s="75" t="s">
        <v>126</v>
      </c>
      <c r="P116" s="75" t="s">
        <v>127</v>
      </c>
      <c r="Q116" s="75" t="s">
        <v>128</v>
      </c>
      <c r="R116" s="75" t="s">
        <v>129</v>
      </c>
      <c r="S116" s="75" t="s">
        <v>130</v>
      </c>
      <c r="T116" s="76" t="s">
        <v>131</v>
      </c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</row>
    <row r="117" spans="1:65" s="2" customFormat="1" ht="22.8" customHeight="1">
      <c r="A117" s="33"/>
      <c r="B117" s="34"/>
      <c r="C117" s="81" t="s">
        <v>132</v>
      </c>
      <c r="D117" s="35"/>
      <c r="E117" s="35"/>
      <c r="F117" s="35"/>
      <c r="G117" s="35"/>
      <c r="H117" s="35"/>
      <c r="I117" s="35"/>
      <c r="J117" s="169">
        <f>BK117</f>
        <v>0</v>
      </c>
      <c r="K117" s="35"/>
      <c r="L117" s="38"/>
      <c r="M117" s="77"/>
      <c r="N117" s="170"/>
      <c r="O117" s="78"/>
      <c r="P117" s="171">
        <f>P118</f>
        <v>0</v>
      </c>
      <c r="Q117" s="78"/>
      <c r="R117" s="171">
        <f>R118</f>
        <v>0</v>
      </c>
      <c r="S117" s="78"/>
      <c r="T117" s="172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116</v>
      </c>
      <c r="BK117" s="173">
        <f>BK118</f>
        <v>0</v>
      </c>
    </row>
    <row r="118" spans="1:65" s="12" customFormat="1" ht="25.95" customHeight="1">
      <c r="B118" s="174"/>
      <c r="C118" s="175"/>
      <c r="D118" s="176" t="s">
        <v>76</v>
      </c>
      <c r="E118" s="177" t="s">
        <v>890</v>
      </c>
      <c r="F118" s="177" t="s">
        <v>891</v>
      </c>
      <c r="G118" s="175"/>
      <c r="H118" s="175"/>
      <c r="I118" s="178"/>
      <c r="J118" s="179">
        <f>BK118</f>
        <v>0</v>
      </c>
      <c r="K118" s="175"/>
      <c r="L118" s="180"/>
      <c r="M118" s="181"/>
      <c r="N118" s="182"/>
      <c r="O118" s="182"/>
      <c r="P118" s="183">
        <f>SUM(P119:P137)</f>
        <v>0</v>
      </c>
      <c r="Q118" s="182"/>
      <c r="R118" s="183">
        <f>SUM(R119:R137)</f>
        <v>0</v>
      </c>
      <c r="S118" s="182"/>
      <c r="T118" s="184">
        <f>SUM(T119:T137)</f>
        <v>0</v>
      </c>
      <c r="AR118" s="185" t="s">
        <v>136</v>
      </c>
      <c r="AT118" s="186" t="s">
        <v>76</v>
      </c>
      <c r="AU118" s="186" t="s">
        <v>77</v>
      </c>
      <c r="AY118" s="185" t="s">
        <v>135</v>
      </c>
      <c r="BK118" s="187">
        <f>SUM(BK119:BK137)</f>
        <v>0</v>
      </c>
    </row>
    <row r="119" spans="1:65" s="2" customFormat="1" ht="16.5" customHeight="1">
      <c r="A119" s="33"/>
      <c r="B119" s="34"/>
      <c r="C119" s="190" t="s">
        <v>85</v>
      </c>
      <c r="D119" s="190" t="s">
        <v>138</v>
      </c>
      <c r="E119" s="191" t="s">
        <v>892</v>
      </c>
      <c r="F119" s="192" t="s">
        <v>893</v>
      </c>
      <c r="G119" s="193" t="s">
        <v>865</v>
      </c>
      <c r="H119" s="194">
        <v>8</v>
      </c>
      <c r="I119" s="195"/>
      <c r="J119" s="196">
        <f>ROUND(I119*H119,2)</f>
        <v>0</v>
      </c>
      <c r="K119" s="192" t="s">
        <v>98</v>
      </c>
      <c r="L119" s="38"/>
      <c r="M119" s="197" t="s">
        <v>1</v>
      </c>
      <c r="N119" s="198" t="s">
        <v>42</v>
      </c>
      <c r="O119" s="7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01" t="s">
        <v>894</v>
      </c>
      <c r="AT119" s="201" t="s">
        <v>138</v>
      </c>
      <c r="AU119" s="201" t="s">
        <v>85</v>
      </c>
      <c r="AY119" s="16" t="s">
        <v>135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6" t="s">
        <v>85</v>
      </c>
      <c r="BK119" s="202">
        <f>ROUND(I119*H119,2)</f>
        <v>0</v>
      </c>
      <c r="BL119" s="16" t="s">
        <v>894</v>
      </c>
      <c r="BM119" s="201" t="s">
        <v>895</v>
      </c>
    </row>
    <row r="120" spans="1:65" s="2" customFormat="1" ht="28.8">
      <c r="A120" s="33"/>
      <c r="B120" s="34"/>
      <c r="C120" s="35"/>
      <c r="D120" s="203" t="s">
        <v>144</v>
      </c>
      <c r="E120" s="35"/>
      <c r="F120" s="204" t="s">
        <v>896</v>
      </c>
      <c r="G120" s="35"/>
      <c r="H120" s="35"/>
      <c r="I120" s="205"/>
      <c r="J120" s="35"/>
      <c r="K120" s="35"/>
      <c r="L120" s="38"/>
      <c r="M120" s="206"/>
      <c r="N120" s="207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144</v>
      </c>
      <c r="AU120" s="16" t="s">
        <v>85</v>
      </c>
    </row>
    <row r="121" spans="1:65" s="2" customFormat="1" ht="37.799999999999997" customHeight="1">
      <c r="A121" s="33"/>
      <c r="B121" s="34"/>
      <c r="C121" s="190" t="s">
        <v>87</v>
      </c>
      <c r="D121" s="190" t="s">
        <v>138</v>
      </c>
      <c r="E121" s="191" t="s">
        <v>897</v>
      </c>
      <c r="F121" s="192" t="s">
        <v>898</v>
      </c>
      <c r="G121" s="193" t="s">
        <v>899</v>
      </c>
      <c r="H121" s="194">
        <v>1</v>
      </c>
      <c r="I121" s="195"/>
      <c r="J121" s="196">
        <f>ROUND(I121*H121,2)</f>
        <v>0</v>
      </c>
      <c r="K121" s="192" t="s">
        <v>98</v>
      </c>
      <c r="L121" s="38"/>
      <c r="M121" s="197" t="s">
        <v>1</v>
      </c>
      <c r="N121" s="198" t="s">
        <v>42</v>
      </c>
      <c r="O121" s="7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1" t="s">
        <v>894</v>
      </c>
      <c r="AT121" s="201" t="s">
        <v>138</v>
      </c>
      <c r="AU121" s="201" t="s">
        <v>85</v>
      </c>
      <c r="AY121" s="16" t="s">
        <v>135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6" t="s">
        <v>85</v>
      </c>
      <c r="BK121" s="202">
        <f>ROUND(I121*H121,2)</f>
        <v>0</v>
      </c>
      <c r="BL121" s="16" t="s">
        <v>894</v>
      </c>
      <c r="BM121" s="201" t="s">
        <v>900</v>
      </c>
    </row>
    <row r="122" spans="1:65" s="2" customFormat="1" ht="28.8">
      <c r="A122" s="33"/>
      <c r="B122" s="34"/>
      <c r="C122" s="35"/>
      <c r="D122" s="203" t="s">
        <v>144</v>
      </c>
      <c r="E122" s="35"/>
      <c r="F122" s="204" t="s">
        <v>898</v>
      </c>
      <c r="G122" s="35"/>
      <c r="H122" s="35"/>
      <c r="I122" s="205"/>
      <c r="J122" s="35"/>
      <c r="K122" s="35"/>
      <c r="L122" s="38"/>
      <c r="M122" s="206"/>
      <c r="N122" s="207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144</v>
      </c>
      <c r="AU122" s="16" t="s">
        <v>85</v>
      </c>
    </row>
    <row r="123" spans="1:65" s="2" customFormat="1" ht="16.5" customHeight="1">
      <c r="A123" s="33"/>
      <c r="B123" s="34"/>
      <c r="C123" s="190" t="s">
        <v>153</v>
      </c>
      <c r="D123" s="190" t="s">
        <v>138</v>
      </c>
      <c r="E123" s="191" t="s">
        <v>901</v>
      </c>
      <c r="F123" s="192" t="s">
        <v>902</v>
      </c>
      <c r="G123" s="193" t="s">
        <v>156</v>
      </c>
      <c r="H123" s="194">
        <v>0.23100000000000001</v>
      </c>
      <c r="I123" s="195"/>
      <c r="J123" s="196">
        <f>ROUND(I123*H123,2)</f>
        <v>0</v>
      </c>
      <c r="K123" s="192" t="s">
        <v>98</v>
      </c>
      <c r="L123" s="38"/>
      <c r="M123" s="197" t="s">
        <v>1</v>
      </c>
      <c r="N123" s="198" t="s">
        <v>42</v>
      </c>
      <c r="O123" s="7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1" t="s">
        <v>894</v>
      </c>
      <c r="AT123" s="201" t="s">
        <v>138</v>
      </c>
      <c r="AU123" s="201" t="s">
        <v>85</v>
      </c>
      <c r="AY123" s="16" t="s">
        <v>135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6" t="s">
        <v>85</v>
      </c>
      <c r="BK123" s="202">
        <f>ROUND(I123*H123,2)</f>
        <v>0</v>
      </c>
      <c r="BL123" s="16" t="s">
        <v>894</v>
      </c>
      <c r="BM123" s="201" t="s">
        <v>903</v>
      </c>
    </row>
    <row r="124" spans="1:65" s="2" customFormat="1">
      <c r="A124" s="33"/>
      <c r="B124" s="34"/>
      <c r="C124" s="35"/>
      <c r="D124" s="203" t="s">
        <v>144</v>
      </c>
      <c r="E124" s="35"/>
      <c r="F124" s="204" t="s">
        <v>902</v>
      </c>
      <c r="G124" s="35"/>
      <c r="H124" s="35"/>
      <c r="I124" s="205"/>
      <c r="J124" s="35"/>
      <c r="K124" s="35"/>
      <c r="L124" s="38"/>
      <c r="M124" s="206"/>
      <c r="N124" s="207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144</v>
      </c>
      <c r="AU124" s="16" t="s">
        <v>85</v>
      </c>
    </row>
    <row r="125" spans="1:65" s="2" customFormat="1" ht="16.5" customHeight="1">
      <c r="A125" s="33"/>
      <c r="B125" s="34"/>
      <c r="C125" s="190" t="s">
        <v>142</v>
      </c>
      <c r="D125" s="190" t="s">
        <v>138</v>
      </c>
      <c r="E125" s="191" t="s">
        <v>904</v>
      </c>
      <c r="F125" s="192" t="s">
        <v>905</v>
      </c>
      <c r="G125" s="193" t="s">
        <v>156</v>
      </c>
      <c r="H125" s="194">
        <v>0.23100000000000001</v>
      </c>
      <c r="I125" s="195"/>
      <c r="J125" s="196">
        <f>ROUND(I125*H125,2)</f>
        <v>0</v>
      </c>
      <c r="K125" s="192" t="s">
        <v>98</v>
      </c>
      <c r="L125" s="38"/>
      <c r="M125" s="197" t="s">
        <v>1</v>
      </c>
      <c r="N125" s="198" t="s">
        <v>42</v>
      </c>
      <c r="O125" s="7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1" t="s">
        <v>894</v>
      </c>
      <c r="AT125" s="201" t="s">
        <v>138</v>
      </c>
      <c r="AU125" s="201" t="s">
        <v>85</v>
      </c>
      <c r="AY125" s="16" t="s">
        <v>135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85</v>
      </c>
      <c r="BK125" s="202">
        <f>ROUND(I125*H125,2)</f>
        <v>0</v>
      </c>
      <c r="BL125" s="16" t="s">
        <v>894</v>
      </c>
      <c r="BM125" s="201" t="s">
        <v>906</v>
      </c>
    </row>
    <row r="126" spans="1:65" s="2" customFormat="1">
      <c r="A126" s="33"/>
      <c r="B126" s="34"/>
      <c r="C126" s="35"/>
      <c r="D126" s="203" t="s">
        <v>144</v>
      </c>
      <c r="E126" s="35"/>
      <c r="F126" s="204" t="s">
        <v>905</v>
      </c>
      <c r="G126" s="35"/>
      <c r="H126" s="35"/>
      <c r="I126" s="205"/>
      <c r="J126" s="35"/>
      <c r="K126" s="35"/>
      <c r="L126" s="38"/>
      <c r="M126" s="206"/>
      <c r="N126" s="207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144</v>
      </c>
      <c r="AU126" s="16" t="s">
        <v>85</v>
      </c>
    </row>
    <row r="127" spans="1:65" s="2" customFormat="1" ht="16.5" customHeight="1">
      <c r="A127" s="33"/>
      <c r="B127" s="34"/>
      <c r="C127" s="190" t="s">
        <v>136</v>
      </c>
      <c r="D127" s="190" t="s">
        <v>138</v>
      </c>
      <c r="E127" s="191" t="s">
        <v>907</v>
      </c>
      <c r="F127" s="192" t="s">
        <v>908</v>
      </c>
      <c r="G127" s="193" t="s">
        <v>156</v>
      </c>
      <c r="H127" s="194">
        <v>0.23100000000000001</v>
      </c>
      <c r="I127" s="195"/>
      <c r="J127" s="196">
        <f>ROUND(I127*H127,2)</f>
        <v>0</v>
      </c>
      <c r="K127" s="192" t="s">
        <v>98</v>
      </c>
      <c r="L127" s="38"/>
      <c r="M127" s="197" t="s">
        <v>1</v>
      </c>
      <c r="N127" s="198" t="s">
        <v>42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894</v>
      </c>
      <c r="AT127" s="201" t="s">
        <v>138</v>
      </c>
      <c r="AU127" s="201" t="s">
        <v>85</v>
      </c>
      <c r="AY127" s="16" t="s">
        <v>135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85</v>
      </c>
      <c r="BK127" s="202">
        <f>ROUND(I127*H127,2)</f>
        <v>0</v>
      </c>
      <c r="BL127" s="16" t="s">
        <v>894</v>
      </c>
      <c r="BM127" s="201" t="s">
        <v>909</v>
      </c>
    </row>
    <row r="128" spans="1:65" s="2" customFormat="1">
      <c r="A128" s="33"/>
      <c r="B128" s="34"/>
      <c r="C128" s="35"/>
      <c r="D128" s="203" t="s">
        <v>144</v>
      </c>
      <c r="E128" s="35"/>
      <c r="F128" s="204" t="s">
        <v>908</v>
      </c>
      <c r="G128" s="35"/>
      <c r="H128" s="35"/>
      <c r="I128" s="205"/>
      <c r="J128" s="35"/>
      <c r="K128" s="35"/>
      <c r="L128" s="38"/>
      <c r="M128" s="206"/>
      <c r="N128" s="207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144</v>
      </c>
      <c r="AU128" s="16" t="s">
        <v>85</v>
      </c>
    </row>
    <row r="129" spans="1:65" s="2" customFormat="1" ht="21.75" customHeight="1">
      <c r="A129" s="33"/>
      <c r="B129" s="34"/>
      <c r="C129" s="190" t="s">
        <v>169</v>
      </c>
      <c r="D129" s="190" t="s">
        <v>138</v>
      </c>
      <c r="E129" s="191" t="s">
        <v>910</v>
      </c>
      <c r="F129" s="192" t="s">
        <v>911</v>
      </c>
      <c r="G129" s="193" t="s">
        <v>156</v>
      </c>
      <c r="H129" s="194">
        <v>0.36499999999999999</v>
      </c>
      <c r="I129" s="195"/>
      <c r="J129" s="196">
        <f>ROUND(I129*H129,2)</f>
        <v>0</v>
      </c>
      <c r="K129" s="192" t="s">
        <v>98</v>
      </c>
      <c r="L129" s="38"/>
      <c r="M129" s="197" t="s">
        <v>1</v>
      </c>
      <c r="N129" s="198" t="s">
        <v>42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894</v>
      </c>
      <c r="AT129" s="201" t="s">
        <v>138</v>
      </c>
      <c r="AU129" s="201" t="s">
        <v>85</v>
      </c>
      <c r="AY129" s="16" t="s">
        <v>135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85</v>
      </c>
      <c r="BK129" s="202">
        <f>ROUND(I129*H129,2)</f>
        <v>0</v>
      </c>
      <c r="BL129" s="16" t="s">
        <v>894</v>
      </c>
      <c r="BM129" s="201" t="s">
        <v>912</v>
      </c>
    </row>
    <row r="130" spans="1:65" s="2" customFormat="1" ht="38.4">
      <c r="A130" s="33"/>
      <c r="B130" s="34"/>
      <c r="C130" s="35"/>
      <c r="D130" s="203" t="s">
        <v>144</v>
      </c>
      <c r="E130" s="35"/>
      <c r="F130" s="204" t="s">
        <v>913</v>
      </c>
      <c r="G130" s="35"/>
      <c r="H130" s="35"/>
      <c r="I130" s="205"/>
      <c r="J130" s="35"/>
      <c r="K130" s="35"/>
      <c r="L130" s="38"/>
      <c r="M130" s="206"/>
      <c r="N130" s="207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144</v>
      </c>
      <c r="AU130" s="16" t="s">
        <v>85</v>
      </c>
    </row>
    <row r="131" spans="1:65" s="13" customFormat="1">
      <c r="B131" s="208"/>
      <c r="C131" s="209"/>
      <c r="D131" s="203" t="s">
        <v>146</v>
      </c>
      <c r="E131" s="210" t="s">
        <v>1</v>
      </c>
      <c r="F131" s="211" t="s">
        <v>914</v>
      </c>
      <c r="G131" s="209"/>
      <c r="H131" s="212">
        <v>0.36499999999999999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146</v>
      </c>
      <c r="AU131" s="218" t="s">
        <v>85</v>
      </c>
      <c r="AV131" s="13" t="s">
        <v>87</v>
      </c>
      <c r="AW131" s="13" t="s">
        <v>34</v>
      </c>
      <c r="AX131" s="13" t="s">
        <v>85</v>
      </c>
      <c r="AY131" s="218" t="s">
        <v>135</v>
      </c>
    </row>
    <row r="132" spans="1:65" s="2" customFormat="1" ht="16.5" customHeight="1">
      <c r="A132" s="33"/>
      <c r="B132" s="34"/>
      <c r="C132" s="190" t="s">
        <v>175</v>
      </c>
      <c r="D132" s="190" t="s">
        <v>138</v>
      </c>
      <c r="E132" s="191" t="s">
        <v>915</v>
      </c>
      <c r="F132" s="192" t="s">
        <v>916</v>
      </c>
      <c r="G132" s="193" t="s">
        <v>200</v>
      </c>
      <c r="H132" s="194">
        <v>174</v>
      </c>
      <c r="I132" s="195"/>
      <c r="J132" s="196">
        <f>ROUND(I132*H132,2)</f>
        <v>0</v>
      </c>
      <c r="K132" s="192" t="s">
        <v>98</v>
      </c>
      <c r="L132" s="38"/>
      <c r="M132" s="197" t="s">
        <v>1</v>
      </c>
      <c r="N132" s="198" t="s">
        <v>42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894</v>
      </c>
      <c r="AT132" s="201" t="s">
        <v>138</v>
      </c>
      <c r="AU132" s="201" t="s">
        <v>85</v>
      </c>
      <c r="AY132" s="16" t="s">
        <v>135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85</v>
      </c>
      <c r="BK132" s="202">
        <f>ROUND(I132*H132,2)</f>
        <v>0</v>
      </c>
      <c r="BL132" s="16" t="s">
        <v>894</v>
      </c>
      <c r="BM132" s="201" t="s">
        <v>917</v>
      </c>
    </row>
    <row r="133" spans="1:65" s="2" customFormat="1" ht="28.8">
      <c r="A133" s="33"/>
      <c r="B133" s="34"/>
      <c r="C133" s="35"/>
      <c r="D133" s="203" t="s">
        <v>144</v>
      </c>
      <c r="E133" s="35"/>
      <c r="F133" s="204" t="s">
        <v>918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144</v>
      </c>
      <c r="AU133" s="16" t="s">
        <v>85</v>
      </c>
    </row>
    <row r="134" spans="1:65" s="2" customFormat="1" ht="21.75" customHeight="1">
      <c r="A134" s="33"/>
      <c r="B134" s="34"/>
      <c r="C134" s="190" t="s">
        <v>180</v>
      </c>
      <c r="D134" s="190" t="s">
        <v>138</v>
      </c>
      <c r="E134" s="191" t="s">
        <v>919</v>
      </c>
      <c r="F134" s="192" t="s">
        <v>920</v>
      </c>
      <c r="G134" s="193" t="s">
        <v>156</v>
      </c>
      <c r="H134" s="194">
        <v>0.23100000000000001</v>
      </c>
      <c r="I134" s="195"/>
      <c r="J134" s="196">
        <f>ROUND(I134*H134,2)</f>
        <v>0</v>
      </c>
      <c r="K134" s="192" t="s">
        <v>98</v>
      </c>
      <c r="L134" s="38"/>
      <c r="M134" s="197" t="s">
        <v>1</v>
      </c>
      <c r="N134" s="198" t="s">
        <v>42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894</v>
      </c>
      <c r="AT134" s="201" t="s">
        <v>138</v>
      </c>
      <c r="AU134" s="201" t="s">
        <v>85</v>
      </c>
      <c r="AY134" s="16" t="s">
        <v>135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85</v>
      </c>
      <c r="BK134" s="202">
        <f>ROUND(I134*H134,2)</f>
        <v>0</v>
      </c>
      <c r="BL134" s="16" t="s">
        <v>894</v>
      </c>
      <c r="BM134" s="201" t="s">
        <v>921</v>
      </c>
    </row>
    <row r="135" spans="1:65" s="2" customFormat="1" ht="28.8">
      <c r="A135" s="33"/>
      <c r="B135" s="34"/>
      <c r="C135" s="35"/>
      <c r="D135" s="203" t="s">
        <v>144</v>
      </c>
      <c r="E135" s="35"/>
      <c r="F135" s="204" t="s">
        <v>922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85</v>
      </c>
    </row>
    <row r="136" spans="1:65" s="2" customFormat="1" ht="16.5" customHeight="1">
      <c r="A136" s="33"/>
      <c r="B136" s="34"/>
      <c r="C136" s="190" t="s">
        <v>185</v>
      </c>
      <c r="D136" s="190" t="s">
        <v>138</v>
      </c>
      <c r="E136" s="191" t="s">
        <v>923</v>
      </c>
      <c r="F136" s="192" t="s">
        <v>924</v>
      </c>
      <c r="G136" s="193" t="s">
        <v>899</v>
      </c>
      <c r="H136" s="194">
        <v>1</v>
      </c>
      <c r="I136" s="195"/>
      <c r="J136" s="196">
        <f>ROUND(I136*H136,2)</f>
        <v>0</v>
      </c>
      <c r="K136" s="192" t="s">
        <v>98</v>
      </c>
      <c r="L136" s="38"/>
      <c r="M136" s="197" t="s">
        <v>1</v>
      </c>
      <c r="N136" s="198" t="s">
        <v>42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894</v>
      </c>
      <c r="AT136" s="201" t="s">
        <v>138</v>
      </c>
      <c r="AU136" s="201" t="s">
        <v>85</v>
      </c>
      <c r="AY136" s="16" t="s">
        <v>135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85</v>
      </c>
      <c r="BK136" s="202">
        <f>ROUND(I136*H136,2)</f>
        <v>0</v>
      </c>
      <c r="BL136" s="16" t="s">
        <v>894</v>
      </c>
      <c r="BM136" s="201" t="s">
        <v>925</v>
      </c>
    </row>
    <row r="137" spans="1:65" s="2" customFormat="1" ht="28.8">
      <c r="A137" s="33"/>
      <c r="B137" s="34"/>
      <c r="C137" s="35"/>
      <c r="D137" s="203" t="s">
        <v>144</v>
      </c>
      <c r="E137" s="35"/>
      <c r="F137" s="204" t="s">
        <v>926</v>
      </c>
      <c r="G137" s="35"/>
      <c r="H137" s="35"/>
      <c r="I137" s="205"/>
      <c r="J137" s="35"/>
      <c r="K137" s="35"/>
      <c r="L137" s="38"/>
      <c r="M137" s="244"/>
      <c r="N137" s="245"/>
      <c r="O137" s="246"/>
      <c r="P137" s="246"/>
      <c r="Q137" s="246"/>
      <c r="R137" s="246"/>
      <c r="S137" s="246"/>
      <c r="T137" s="247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144</v>
      </c>
      <c r="AU137" s="16" t="s">
        <v>85</v>
      </c>
    </row>
    <row r="138" spans="1:65" s="2" customFormat="1" ht="6.9" customHeight="1">
      <c r="A138" s="3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38"/>
      <c r="M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</sheetData>
  <sheetProtection algorithmName="SHA-512" hashValue="KpTgr8ZBdQdsSceQXFCUxtNakytzXy+5TEQUJ44JAWmfr1hLGY70rSj68TwbH1XiRNdXda0igJjUW4dS4jJDGQ==" saltValue="yTTwLlopumY9YuRp840JjZXFWgOxJ3oliA8uzn4unQe9NjmfRQ9NWyjnzReiuaUapAqifSNHseWMXnwBZ81+aQ==" spinCount="100000" sheet="1" objects="1" scenarios="1" formatColumns="0" formatRows="0" autoFilter="0"/>
  <autoFilter ref="C116:K13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01 - ST - Oprava stani...</vt:lpstr>
      <vt:lpstr>SO 02 - ST - Zrušení stan...</vt:lpstr>
      <vt:lpstr>SO 03 - ST - Oprava stani...</vt:lpstr>
      <vt:lpstr>SO 04-01 - Sborník UOŽI 0...</vt:lpstr>
      <vt:lpstr>SO 04-02 - ÚRS 2023 01</vt:lpstr>
      <vt:lpstr>SO 05 - SEE - Oprava osvě...</vt:lpstr>
      <vt:lpstr>VON - Oprava kolejí a výh...</vt:lpstr>
      <vt:lpstr>'Rekapitulace stavby'!Názvy_tisku</vt:lpstr>
      <vt:lpstr>'SO 01 - ST - Oprava stani...'!Názvy_tisku</vt:lpstr>
      <vt:lpstr>'SO 02 - ST - Zrušení stan...'!Názvy_tisku</vt:lpstr>
      <vt:lpstr>'SO 03 - ST - Oprava stani...'!Názvy_tisku</vt:lpstr>
      <vt:lpstr>'SO 04-01 - Sborník UOŽI 0...'!Názvy_tisku</vt:lpstr>
      <vt:lpstr>'SO 04-02 - ÚRS 2023 01'!Názvy_tisku</vt:lpstr>
      <vt:lpstr>'SO 05 - SEE - Oprava osvě...'!Názvy_tisku</vt:lpstr>
      <vt:lpstr>'VON - Oprava kolejí a výh...'!Názvy_tisku</vt:lpstr>
      <vt:lpstr>'Rekapitulace stavby'!Oblast_tisku</vt:lpstr>
      <vt:lpstr>'SO 01 - ST - Oprava stani...'!Oblast_tisku</vt:lpstr>
      <vt:lpstr>'SO 02 - ST - Zrušení stan...'!Oblast_tisku</vt:lpstr>
      <vt:lpstr>'SO 03 - ST - Oprava stani...'!Oblast_tisku</vt:lpstr>
      <vt:lpstr>'SO 04-01 - Sborník UOŽI 0...'!Oblast_tisku</vt:lpstr>
      <vt:lpstr>'SO 04-02 - ÚRS 2023 01'!Oblast_tisku</vt:lpstr>
      <vt:lpstr>'SO 05 - SEE - Oprava osvě...'!Oblast_tisku</vt:lpstr>
      <vt:lpstr>'VON - Oprava kolejí a výh...'!Oblast_tisku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2023-06-19T06:45:22Z</dcterms:created>
  <dcterms:modified xsi:type="dcterms:W3CDTF">2023-06-19T07:42:32Z</dcterms:modified>
</cp:coreProperties>
</file>